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SVČ\ROZPOČTY\FS VISION\ORLÍ\RELAX\ZADÁNÍ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ZSORLI - Stavební úpravy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'ZSORLI - Stavební úpravy ...'!$C$139:$K$508</definedName>
    <definedName name="_xlnm.Print_Area" localSheetId="1">'ZSORLI - Stavební úpravy ...'!$C$4:$J$37,'ZSORLI - Stavební úpravy ...'!$C$49:$J$75,'ZSORLI - Stavební úpravy ...'!$C$81:$J$123,'ZSORLI - Stavební úpravy ...'!$C$129:$K$508</definedName>
    <definedName name="_xlnm.Print_Titles" localSheetId="1">'ZSORLI - Stavební úpravy ...'!$139:$139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508"/>
  <c r="BH508"/>
  <c r="BG508"/>
  <c r="BF508"/>
  <c r="T508"/>
  <c r="T507"/>
  <c r="R508"/>
  <c r="R507"/>
  <c r="P508"/>
  <c r="P507"/>
  <c r="BI506"/>
  <c r="BH506"/>
  <c r="BG506"/>
  <c r="BF506"/>
  <c r="T506"/>
  <c r="T505"/>
  <c r="R506"/>
  <c r="R505"/>
  <c r="P506"/>
  <c r="P505"/>
  <c r="BI504"/>
  <c r="BH504"/>
  <c r="BG504"/>
  <c r="BF504"/>
  <c r="T504"/>
  <c r="T503"/>
  <c r="T502"/>
  <c r="R504"/>
  <c r="R503"/>
  <c r="R502"/>
  <c r="P504"/>
  <c r="P503"/>
  <c r="P502"/>
  <c r="BI501"/>
  <c r="BH501"/>
  <c r="BG501"/>
  <c r="BF501"/>
  <c r="T501"/>
  <c r="R501"/>
  <c r="P501"/>
  <c r="BI497"/>
  <c r="BH497"/>
  <c r="BG497"/>
  <c r="BF497"/>
  <c r="T497"/>
  <c r="R497"/>
  <c r="P497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2"/>
  <c r="BH482"/>
  <c r="BG482"/>
  <c r="BF482"/>
  <c r="T482"/>
  <c r="R482"/>
  <c r="P482"/>
  <c r="BI478"/>
  <c r="BH478"/>
  <c r="BG478"/>
  <c r="BF478"/>
  <c r="T478"/>
  <c r="R478"/>
  <c r="P478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4"/>
  <c r="BH444"/>
  <c r="BG444"/>
  <c r="BF444"/>
  <c r="T444"/>
  <c r="R444"/>
  <c r="P444"/>
  <c r="BI438"/>
  <c r="BH438"/>
  <c r="BG438"/>
  <c r="BF438"/>
  <c r="T438"/>
  <c r="R438"/>
  <c r="P438"/>
  <c r="BI437"/>
  <c r="BH437"/>
  <c r="BG437"/>
  <c r="BF437"/>
  <c r="T437"/>
  <c r="R437"/>
  <c r="P437"/>
  <c r="BI435"/>
  <c r="BH435"/>
  <c r="BG435"/>
  <c r="BF435"/>
  <c r="T435"/>
  <c r="R435"/>
  <c r="P435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T379"/>
  <c r="R380"/>
  <c r="R379"/>
  <c r="P380"/>
  <c r="P379"/>
  <c r="BI378"/>
  <c r="BH378"/>
  <c r="BG378"/>
  <c r="BF378"/>
  <c r="T378"/>
  <c r="T377"/>
  <c r="R378"/>
  <c r="R377"/>
  <c r="P378"/>
  <c r="P377"/>
  <c r="BI376"/>
  <c r="BH376"/>
  <c r="BG376"/>
  <c r="BF376"/>
  <c r="T376"/>
  <c r="T375"/>
  <c r="R376"/>
  <c r="R375"/>
  <c r="P376"/>
  <c r="P375"/>
  <c r="BI374"/>
  <c r="BH374"/>
  <c r="BG374"/>
  <c r="BF374"/>
  <c r="T374"/>
  <c r="T373"/>
  <c r="R374"/>
  <c r="R373"/>
  <c r="P374"/>
  <c r="P373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29"/>
  <c r="BH329"/>
  <c r="BG329"/>
  <c r="BF329"/>
  <c r="T329"/>
  <c r="R329"/>
  <c r="P329"/>
  <c r="BI325"/>
  <c r="BH325"/>
  <c r="BG325"/>
  <c r="BF325"/>
  <c r="T325"/>
  <c r="R325"/>
  <c r="P325"/>
  <c r="BI323"/>
  <c r="BH323"/>
  <c r="BG323"/>
  <c r="BF323"/>
  <c r="T323"/>
  <c r="R323"/>
  <c r="P323"/>
  <c r="BI319"/>
  <c r="BH319"/>
  <c r="BG319"/>
  <c r="BF319"/>
  <c r="T319"/>
  <c r="R319"/>
  <c r="P319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1"/>
  <c r="BH301"/>
  <c r="BG301"/>
  <c r="BF301"/>
  <c r="T301"/>
  <c r="R301"/>
  <c r="P301"/>
  <c r="BI299"/>
  <c r="BH299"/>
  <c r="BG299"/>
  <c r="BF299"/>
  <c r="T299"/>
  <c r="R299"/>
  <c r="P299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T285"/>
  <c r="R286"/>
  <c r="R285"/>
  <c r="P286"/>
  <c r="P285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200"/>
  <c r="BH200"/>
  <c r="BG200"/>
  <c r="BF200"/>
  <c r="T200"/>
  <c r="R200"/>
  <c r="P200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J137"/>
  <c r="J136"/>
  <c r="F136"/>
  <c r="F134"/>
  <c r="E132"/>
  <c r="J89"/>
  <c r="J88"/>
  <c r="F88"/>
  <c r="F86"/>
  <c r="E84"/>
  <c r="J16"/>
  <c r="E16"/>
  <c r="F89"/>
  <c r="J15"/>
  <c r="J10"/>
  <c r="J134"/>
  <c i="1" r="L90"/>
  <c r="AM90"/>
  <c r="AM89"/>
  <c r="L89"/>
  <c r="AM87"/>
  <c r="L87"/>
  <c r="L85"/>
  <c r="L84"/>
  <c i="2" r="J504"/>
  <c r="BK501"/>
  <c r="J489"/>
  <c r="BK485"/>
  <c r="J478"/>
  <c r="J474"/>
  <c r="BK470"/>
  <c r="J468"/>
  <c r="BK466"/>
  <c r="BK465"/>
  <c r="BK463"/>
  <c r="BK458"/>
  <c r="J455"/>
  <c r="BK445"/>
  <c r="J444"/>
  <c r="J438"/>
  <c r="BK437"/>
  <c r="J435"/>
  <c r="BK434"/>
  <c r="J431"/>
  <c r="J429"/>
  <c r="J427"/>
  <c r="BK425"/>
  <c r="J422"/>
  <c r="J420"/>
  <c r="BK419"/>
  <c r="BK414"/>
  <c r="BK409"/>
  <c r="BK405"/>
  <c r="BK403"/>
  <c r="BK402"/>
  <c r="J400"/>
  <c r="BK399"/>
  <c r="BK397"/>
  <c r="J395"/>
  <c r="J393"/>
  <c r="J391"/>
  <c r="J387"/>
  <c r="J382"/>
  <c r="BK378"/>
  <c r="BK372"/>
  <c r="J371"/>
  <c r="J369"/>
  <c r="BK368"/>
  <c r="J358"/>
  <c r="BK355"/>
  <c r="BK351"/>
  <c r="J349"/>
  <c r="J345"/>
  <c r="J343"/>
  <c r="J341"/>
  <c r="BK338"/>
  <c r="J336"/>
  <c r="BK329"/>
  <c r="BK325"/>
  <c r="J323"/>
  <c r="J319"/>
  <c r="J312"/>
  <c r="BK310"/>
  <c r="BK306"/>
  <c r="J301"/>
  <c r="BK294"/>
  <c r="J293"/>
  <c r="J291"/>
  <c r="BK289"/>
  <c r="J286"/>
  <c r="BK279"/>
  <c r="J278"/>
  <c r="J273"/>
  <c r="BK271"/>
  <c r="J267"/>
  <c r="BK259"/>
  <c r="J257"/>
  <c r="J251"/>
  <c r="J247"/>
  <c r="BK243"/>
  <c r="J237"/>
  <c r="BK232"/>
  <c r="J192"/>
  <c r="J190"/>
  <c r="BK184"/>
  <c r="J175"/>
  <c r="BK174"/>
  <c r="BK166"/>
  <c r="J164"/>
  <c r="BK161"/>
  <c r="BK158"/>
  <c r="J156"/>
  <c r="J149"/>
  <c r="J147"/>
  <c r="J145"/>
  <c r="BK491"/>
  <c r="BK489"/>
  <c r="BK487"/>
  <c r="BK482"/>
  <c r="J476"/>
  <c r="BK475"/>
  <c r="BK472"/>
  <c r="J470"/>
  <c r="J465"/>
  <c r="J460"/>
  <c r="J449"/>
  <c r="J437"/>
  <c r="BK431"/>
  <c r="BK429"/>
  <c r="BK420"/>
  <c r="J418"/>
  <c r="BK416"/>
  <c r="J415"/>
  <c r="J412"/>
  <c r="BK411"/>
  <c r="J409"/>
  <c r="J408"/>
  <c r="BK407"/>
  <c r="J405"/>
  <c r="J399"/>
  <c r="J397"/>
  <c r="BK395"/>
  <c r="J394"/>
  <c r="BK387"/>
  <c r="J385"/>
  <c r="BK380"/>
  <c r="BK371"/>
  <c r="BK369"/>
  <c r="BK366"/>
  <c r="J364"/>
  <c r="BK361"/>
  <c r="J355"/>
  <c r="J351"/>
  <c r="BK345"/>
  <c r="BK343"/>
  <c r="J340"/>
  <c r="J338"/>
  <c r="BK336"/>
  <c r="J329"/>
  <c r="BK323"/>
  <c r="J308"/>
  <c r="BK301"/>
  <c r="BK299"/>
  <c r="J294"/>
  <c r="BK293"/>
  <c r="J289"/>
  <c r="BK286"/>
  <c r="BK282"/>
  <c r="BK278"/>
  <c r="J275"/>
  <c r="BK263"/>
  <c r="J261"/>
  <c r="BK249"/>
  <c r="J228"/>
  <c r="BK226"/>
  <c r="BK224"/>
  <c r="J222"/>
  <c r="BK216"/>
  <c r="BK211"/>
  <c r="BK209"/>
  <c r="J209"/>
  <c r="BK207"/>
  <c r="J207"/>
  <c r="BK202"/>
  <c r="J202"/>
  <c r="BK192"/>
  <c r="BK190"/>
  <c r="BK188"/>
  <c r="BK182"/>
  <c r="BK180"/>
  <c r="BK175"/>
  <c r="BK172"/>
  <c r="J170"/>
  <c r="J168"/>
  <c r="J166"/>
  <c r="BK164"/>
  <c r="J160"/>
  <c r="BK156"/>
  <c r="J151"/>
  <c r="BK149"/>
  <c r="BK145"/>
  <c r="J143"/>
  <c r="BK508"/>
  <c r="J508"/>
  <c r="BK506"/>
  <c r="J506"/>
  <c r="BK504"/>
  <c r="J497"/>
  <c r="J487"/>
  <c r="J485"/>
  <c r="J483"/>
  <c r="J475"/>
  <c r="BK474"/>
  <c r="J472"/>
  <c r="J466"/>
  <c r="BK461"/>
  <c r="BK460"/>
  <c r="J458"/>
  <c r="BK455"/>
  <c r="J453"/>
  <c r="BK444"/>
  <c r="BK438"/>
  <c r="BK435"/>
  <c r="BK427"/>
  <c r="J425"/>
  <c r="J424"/>
  <c r="BK422"/>
  <c r="BK418"/>
  <c r="J417"/>
  <c r="J416"/>
  <c r="BK415"/>
  <c r="J414"/>
  <c r="J411"/>
  <c r="BK410"/>
  <c r="BK408"/>
  <c r="J403"/>
  <c r="J402"/>
  <c r="BK400"/>
  <c r="BK394"/>
  <c r="J389"/>
  <c r="BK385"/>
  <c r="BK383"/>
  <c r="BK382"/>
  <c r="J380"/>
  <c r="J376"/>
  <c r="BK374"/>
  <c r="J361"/>
  <c r="BK349"/>
  <c r="J347"/>
  <c r="BK334"/>
  <c r="J314"/>
  <c r="BK312"/>
  <c r="BK291"/>
  <c r="J283"/>
  <c r="BK280"/>
  <c r="J279"/>
  <c r="BK275"/>
  <c r="J271"/>
  <c r="J269"/>
  <c r="BK267"/>
  <c r="J265"/>
  <c r="J263"/>
  <c r="BK261"/>
  <c r="BK253"/>
  <c r="BK251"/>
  <c r="J249"/>
  <c r="BK247"/>
  <c r="BK241"/>
  <c r="J232"/>
  <c r="BK230"/>
  <c r="J226"/>
  <c r="BK222"/>
  <c r="J220"/>
  <c r="J218"/>
  <c r="J216"/>
  <c r="J215"/>
  <c r="BK213"/>
  <c r="J213"/>
  <c r="J211"/>
  <c r="BK200"/>
  <c r="BK194"/>
  <c r="J186"/>
  <c r="J182"/>
  <c r="J178"/>
  <c r="J174"/>
  <c r="J172"/>
  <c r="BK170"/>
  <c r="BK168"/>
  <c r="BK163"/>
  <c r="BK160"/>
  <c r="J158"/>
  <c r="J501"/>
  <c r="BK497"/>
  <c r="J491"/>
  <c r="BK483"/>
  <c r="J482"/>
  <c r="BK478"/>
  <c r="BK476"/>
  <c r="BK468"/>
  <c r="J463"/>
  <c r="J461"/>
  <c r="BK453"/>
  <c r="BK449"/>
  <c r="J445"/>
  <c r="J434"/>
  <c r="BK424"/>
  <c r="J419"/>
  <c r="BK417"/>
  <c r="BK412"/>
  <c r="J410"/>
  <c r="J407"/>
  <c r="BK393"/>
  <c r="BK391"/>
  <c r="BK389"/>
  <c r="J383"/>
  <c r="J378"/>
  <c r="BK376"/>
  <c r="J374"/>
  <c r="J372"/>
  <c r="J368"/>
  <c r="J366"/>
  <c r="BK364"/>
  <c r="BK358"/>
  <c r="BK347"/>
  <c r="BK341"/>
  <c r="BK340"/>
  <c r="J334"/>
  <c r="J325"/>
  <c r="BK319"/>
  <c r="BK314"/>
  <c r="J310"/>
  <c r="BK308"/>
  <c r="J306"/>
  <c r="J299"/>
  <c r="BK283"/>
  <c r="J282"/>
  <c r="J280"/>
  <c r="BK273"/>
  <c r="BK269"/>
  <c r="BK265"/>
  <c r="J259"/>
  <c r="BK257"/>
  <c r="J253"/>
  <c r="J243"/>
  <c r="J241"/>
  <c r="BK237"/>
  <c r="J230"/>
  <c r="BK228"/>
  <c r="J224"/>
  <c r="BK220"/>
  <c r="BK218"/>
  <c r="BK215"/>
  <c r="J200"/>
  <c r="J194"/>
  <c r="J188"/>
  <c r="BK186"/>
  <c r="J184"/>
  <c r="J180"/>
  <c r="BK178"/>
  <c r="J163"/>
  <c r="J161"/>
  <c r="BK153"/>
  <c r="J153"/>
  <c r="BK151"/>
  <c r="BK147"/>
  <c r="BK143"/>
  <c i="1" r="AS94"/>
  <c i="2" l="1" r="T142"/>
  <c r="BK177"/>
  <c r="J177"/>
  <c r="J97"/>
  <c r="R177"/>
  <c r="R231"/>
  <c r="P277"/>
  <c r="T277"/>
  <c r="P288"/>
  <c r="BK342"/>
  <c r="J342"/>
  <c r="J103"/>
  <c r="R342"/>
  <c r="T370"/>
  <c r="R381"/>
  <c r="P396"/>
  <c r="T396"/>
  <c r="R404"/>
  <c r="P413"/>
  <c r="BK421"/>
  <c r="J421"/>
  <c r="J113"/>
  <c r="R421"/>
  <c r="BK433"/>
  <c r="J433"/>
  <c r="J115"/>
  <c r="R433"/>
  <c r="P462"/>
  <c r="BK471"/>
  <c r="J471"/>
  <c r="J117"/>
  <c r="R471"/>
  <c r="P477"/>
  <c r="BK142"/>
  <c r="J142"/>
  <c r="J95"/>
  <c r="R142"/>
  <c r="P155"/>
  <c r="T155"/>
  <c r="T177"/>
  <c r="P231"/>
  <c r="BK277"/>
  <c r="J277"/>
  <c r="J99"/>
  <c r="R277"/>
  <c r="R288"/>
  <c r="P342"/>
  <c r="BK370"/>
  <c r="J370"/>
  <c r="J104"/>
  <c r="P370"/>
  <c r="P381"/>
  <c r="BK396"/>
  <c r="J396"/>
  <c r="J110"/>
  <c r="R396"/>
  <c r="P404"/>
  <c r="BK413"/>
  <c r="J413"/>
  <c r="J112"/>
  <c r="R413"/>
  <c r="P421"/>
  <c r="P426"/>
  <c r="T433"/>
  <c r="T462"/>
  <c r="BK477"/>
  <c r="J477"/>
  <c r="J118"/>
  <c r="R477"/>
  <c r="P142"/>
  <c r="R155"/>
  <c r="BK426"/>
  <c r="J426"/>
  <c r="J114"/>
  <c r="BK155"/>
  <c r="J155"/>
  <c r="J96"/>
  <c r="P177"/>
  <c r="BK231"/>
  <c r="J231"/>
  <c r="J98"/>
  <c r="T231"/>
  <c r="BK288"/>
  <c r="J288"/>
  <c r="J102"/>
  <c r="T288"/>
  <c r="T342"/>
  <c r="R370"/>
  <c r="BK381"/>
  <c r="J381"/>
  <c r="J109"/>
  <c r="T381"/>
  <c r="BK404"/>
  <c r="J404"/>
  <c r="J111"/>
  <c r="T404"/>
  <c r="T413"/>
  <c r="T421"/>
  <c r="R426"/>
  <c r="T426"/>
  <c r="P433"/>
  <c r="BK462"/>
  <c r="J462"/>
  <c r="J116"/>
  <c r="R462"/>
  <c r="P471"/>
  <c r="T471"/>
  <c r="T477"/>
  <c r="BE145"/>
  <c r="BE149"/>
  <c r="BE151"/>
  <c r="BE156"/>
  <c r="BE164"/>
  <c r="BE166"/>
  <c r="BE170"/>
  <c r="BE172"/>
  <c r="BE174"/>
  <c r="BE178"/>
  <c r="BE182"/>
  <c r="BE200"/>
  <c r="BE213"/>
  <c r="BE220"/>
  <c r="BE247"/>
  <c r="BE249"/>
  <c r="BE261"/>
  <c r="BE267"/>
  <c r="BE275"/>
  <c r="BE278"/>
  <c r="BE289"/>
  <c r="BE291"/>
  <c r="BE329"/>
  <c r="BE349"/>
  <c r="BE361"/>
  <c r="BE369"/>
  <c r="BE380"/>
  <c r="BE394"/>
  <c r="BE399"/>
  <c r="BE400"/>
  <c r="BE403"/>
  <c r="BE408"/>
  <c r="BE420"/>
  <c r="BE425"/>
  <c r="BE427"/>
  <c r="BE429"/>
  <c r="BE435"/>
  <c r="BE437"/>
  <c r="BE438"/>
  <c r="BE455"/>
  <c r="BE458"/>
  <c r="BE465"/>
  <c r="BE470"/>
  <c r="BE472"/>
  <c r="BE474"/>
  <c r="BE485"/>
  <c r="BE487"/>
  <c r="BE168"/>
  <c r="BE180"/>
  <c r="BE188"/>
  <c r="BE190"/>
  <c r="BE211"/>
  <c r="BE257"/>
  <c r="BE259"/>
  <c r="BE265"/>
  <c r="BE286"/>
  <c r="BE293"/>
  <c r="BE294"/>
  <c r="BE299"/>
  <c r="BE301"/>
  <c r="BE308"/>
  <c r="BE319"/>
  <c r="BE323"/>
  <c r="BE325"/>
  <c r="BE336"/>
  <c r="BE338"/>
  <c r="BE341"/>
  <c r="BE343"/>
  <c r="BE351"/>
  <c r="BE355"/>
  <c r="BE366"/>
  <c r="BE368"/>
  <c r="BE371"/>
  <c r="BE387"/>
  <c r="BE389"/>
  <c r="BE395"/>
  <c r="BE397"/>
  <c r="BE405"/>
  <c r="BE409"/>
  <c r="BE411"/>
  <c r="BE419"/>
  <c r="BE431"/>
  <c r="BE445"/>
  <c r="BE463"/>
  <c r="BE468"/>
  <c r="BE476"/>
  <c r="BE478"/>
  <c r="BE483"/>
  <c r="BE489"/>
  <c r="BE497"/>
  <c r="BE501"/>
  <c r="BE506"/>
  <c r="BE508"/>
  <c r="BK285"/>
  <c r="J285"/>
  <c r="J100"/>
  <c r="BK373"/>
  <c r="J373"/>
  <c r="J105"/>
  <c r="BK375"/>
  <c r="J375"/>
  <c r="J106"/>
  <c r="BK377"/>
  <c r="J377"/>
  <c r="J107"/>
  <c r="BK379"/>
  <c r="J379"/>
  <c r="J108"/>
  <c r="J86"/>
  <c r="F137"/>
  <c r="BE147"/>
  <c r="BE153"/>
  <c r="BE158"/>
  <c r="BE160"/>
  <c r="BE161"/>
  <c r="BE184"/>
  <c r="BE194"/>
  <c r="BE202"/>
  <c r="BE207"/>
  <c r="BE209"/>
  <c r="BE230"/>
  <c r="BE232"/>
  <c r="BE237"/>
  <c r="BE241"/>
  <c r="BE251"/>
  <c r="BE269"/>
  <c r="BE271"/>
  <c r="BE273"/>
  <c r="BE279"/>
  <c r="BE283"/>
  <c r="BE306"/>
  <c r="BE310"/>
  <c r="BE312"/>
  <c r="BE334"/>
  <c r="BE340"/>
  <c r="BE347"/>
  <c r="BE372"/>
  <c r="BE374"/>
  <c r="BE376"/>
  <c r="BE378"/>
  <c r="BE391"/>
  <c r="BE402"/>
  <c r="BE412"/>
  <c r="BE414"/>
  <c r="BE418"/>
  <c r="BE422"/>
  <c r="BE424"/>
  <c r="BE434"/>
  <c r="BE444"/>
  <c r="BE453"/>
  <c r="BE461"/>
  <c r="BE466"/>
  <c r="BK507"/>
  <c r="J507"/>
  <c r="J122"/>
  <c r="BE143"/>
  <c r="BE163"/>
  <c r="BE175"/>
  <c r="BE186"/>
  <c r="BE192"/>
  <c r="BE215"/>
  <c r="BE216"/>
  <c r="BE218"/>
  <c r="BE222"/>
  <c r="BE224"/>
  <c r="BE226"/>
  <c r="BE228"/>
  <c r="BE243"/>
  <c r="BE253"/>
  <c r="BE263"/>
  <c r="BE280"/>
  <c r="BE282"/>
  <c r="BE314"/>
  <c r="BE345"/>
  <c r="BE358"/>
  <c r="BE364"/>
  <c r="BE382"/>
  <c r="BE383"/>
  <c r="BE385"/>
  <c r="BE393"/>
  <c r="BE407"/>
  <c r="BE410"/>
  <c r="BE415"/>
  <c r="BE416"/>
  <c r="BE417"/>
  <c r="BE449"/>
  <c r="BE460"/>
  <c r="BE475"/>
  <c r="BE482"/>
  <c r="BE491"/>
  <c r="BE504"/>
  <c r="BK503"/>
  <c r="J503"/>
  <c r="J120"/>
  <c r="BK505"/>
  <c r="J505"/>
  <c r="J121"/>
  <c r="J32"/>
  <c i="1" r="AW95"/>
  <c i="2" r="F32"/>
  <c i="1" r="BA95"/>
  <c r="BA94"/>
  <c r="W30"/>
  <c i="2" r="F34"/>
  <c i="1" r="BC95"/>
  <c r="BC94"/>
  <c r="W32"/>
  <c i="2" r="F35"/>
  <c i="1" r="BD95"/>
  <c r="BD94"/>
  <c r="W33"/>
  <c i="2" r="F33"/>
  <c i="1" r="BB95"/>
  <c r="BB94"/>
  <c r="AX94"/>
  <c i="2" l="1" r="T287"/>
  <c r="P141"/>
  <c r="R287"/>
  <c r="R141"/>
  <c r="P287"/>
  <c r="T141"/>
  <c r="T140"/>
  <c r="BK141"/>
  <c r="J141"/>
  <c r="J94"/>
  <c r="BK287"/>
  <c r="J287"/>
  <c r="J101"/>
  <c r="BK502"/>
  <c r="J502"/>
  <c r="J119"/>
  <c i="1" r="W31"/>
  <c i="2" r="J31"/>
  <c i="1" r="AV95"/>
  <c r="AT95"/>
  <c r="AW94"/>
  <c r="AK30"/>
  <c r="AY94"/>
  <c i="2" r="F31"/>
  <c i="1" r="AZ95"/>
  <c r="AZ94"/>
  <c r="AV94"/>
  <c r="AK29"/>
  <c i="2" l="1" r="R140"/>
  <c r="P140"/>
  <c i="1" r="AU95"/>
  <c i="2" r="BK140"/>
  <c r="J140"/>
  <c r="J93"/>
  <c i="1" r="AT94"/>
  <c r="AU94"/>
  <c r="W29"/>
  <c i="2" l="1" r="J28"/>
  <c i="1" r="AG95"/>
  <c r="AG94"/>
  <c r="AK26"/>
  <c r="AK35"/>
  <c l="1" r="AN94"/>
  <c r="AN95"/>
  <c i="2" r="J3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<sst xmlns="http://schemas.openxmlformats.org/spreadsheetml/2006/main">
  <si>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</si>
  <si>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</si>
  <si>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</si>
  <si>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</si>
  <si>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</si>
  <si>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{2e473535-6653-4daa-889d-afcb219049cd}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</si>
  <si>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</si>
  <si>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</si>
  <si>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</si>
  <si>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</si>
  <si>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</si>
  <si>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</si>
  <si>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</si>
  <si>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</si>
  <si>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ZSORLI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</si>
  <si>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</si>
  <si>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</si>
  <si>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a změna užívání části stavby - Relaxační prostory v 1.NP ZŠ Orlí v Liberci</t>
  </si>
  <si>
    <t>KSO:</t>
  </si>
  <si>
    <t>801 32 13</t>
  </si>
  <si>
    <t>CC-CZ:</t>
  </si>
  <si>
    <t>12631</t>
  </si>
  <si>
    <t>Místo:</t>
  </si>
  <si>
    <t>č.p. 140, p.p.č. 1612</t>
  </si>
  <si>
    <t>Datum:</t>
  </si>
  <si>
    <t>5.3.2020</t>
  </si>
  <si>
    <t>CZ-CPA:</t>
  </si>
  <si>
    <t>41.00.48</t>
  </si>
  <si>
    <t>Zadavatel:</t>
  </si>
  <si>
    <t>IČ:</t>
  </si>
  <si>
    <t>00262978</t>
  </si>
  <si>
    <t>SM Liberec, Nám. Dr.E. Beneše1, 460 59 Liberec</t>
  </si>
  <si>
    <t>DIČ:</t>
  </si>
  <si>
    <t>Uchazeč:</t>
  </si>
  <si>
    <t>Vyplň údaj</t>
  </si>
  <si>
    <t>Projektant:</t>
  </si>
  <si>
    <t>22792902</t>
  </si>
  <si>
    <t>FS Vision, s.r.o., Liberec</t>
  </si>
  <si>
    <t>True</t>
  </si>
  <si>
    <t>Zpracovatel:</t>
  </si>
  <si>
    <t>Ing.Jaroslav Šíma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</si>
  <si>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</si>
  <si>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</si>
  <si>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</si>
  <si>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</si>
  <si>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</si>
  <si>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</si>
  <si>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</si>
  <si>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</si>
  <si>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</si>
  <si>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</si>
  <si>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</si>
  <si>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</si>
  <si>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</si>
  <si>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</si>
  <si>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</si>
  <si>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</si>
  <si>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</si>
  <si>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</si>
  <si>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</si>
  <si>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</si>
  <si>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</si>
  <si>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</si>
  <si>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</si>
  <si>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</si>
  <si>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</si>
  <si>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</si>
  <si>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</si>
  <si>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</si>
  <si>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</si>
  <si>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</si>
  <si>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</si>
  <si>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</si>
  <si>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</si>
  <si>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</si>
  <si>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</si>
  <si>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</si>
  <si>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</si>
  <si>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</si>
  <si>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</si>
  <si>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</si>
  <si>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</si>
  <si>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</si>
  <si>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</si>
  <si>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</si>
  <si>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</si>
  <si>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</si>
  <si>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</si>
  <si>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</si>
  <si>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</si>
  <si>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</si>
  <si>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</si>
  <si>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</si>
  <si>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</si>
  <si>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</si>
  <si>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</si>
  <si>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</si>
  <si>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</si>
  <si>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</si>
  <si>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</si>
  <si>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</si>
  <si>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</si>
  <si>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</si>
  <si>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</si>
  <si>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</si>
  <si>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</si>
  <si>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</si>
  <si>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</si>
  <si>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</t>
  </si>
  <si>
    <t xml:space="preserve">    734 - Ústřední vytápění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</si>
  <si>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</si>
  <si>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</si>
  <si>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</si>
  <si>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</si>
  <si>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</si>
  <si>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</si>
  <si>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</si>
  <si>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</si>
  <si>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</si>
  <si>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</si>
  <si>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</si>
  <si>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</si>
  <si>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</si>
  <si>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</si>
  <si>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</si>
  <si>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</si>
  <si>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</si>
  <si>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</si>
  <si>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</si>
  <si>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</si>
  <si>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</si>
  <si>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</si>
  <si>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</si>
  <si>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</si>
  <si>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</si>
  <si>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</si>
  <si>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</si>
  <si>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</si>
  <si>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</si>
  <si>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</si>
  <si>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</si>
  <si>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</si>
  <si>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</si>
  <si>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</si>
  <si>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</si>
  <si>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317168011</t>
  </si>
  <si>
    <t>Překlad keramický plochý š 115 mm dl 1000 mm</t>
  </si>
  <si>
    <t>kus</t>
  </si>
  <si>
    <t>CS ÚRS 2020 01</t>
  </si>
  <si>
    <t>4</t>
  </si>
  <si>
    <t>532807562</t>
  </si>
  <si>
    <t>VV</t>
  </si>
  <si>
    <t>1"do nové příčky</t>
  </si>
  <si>
    <t>317234410</t>
  </si>
  <si>
    <t>Vyzdívka mezi nosníky z cihel pálených na MC</t>
  </si>
  <si>
    <t>m3</t>
  </si>
  <si>
    <t>12020338</t>
  </si>
  <si>
    <t>0,4*2,5*0,15</t>
  </si>
  <si>
    <t>317944321</t>
  </si>
  <si>
    <t>Válcované nosníky do č.12 dodatečně osazované do připravených otvorů</t>
  </si>
  <si>
    <t>t</t>
  </si>
  <si>
    <t>-648235932</t>
  </si>
  <si>
    <t>2,5*4*10,4/1000"IPE12 - překlad</t>
  </si>
  <si>
    <t>341941001</t>
  </si>
  <si>
    <t>Nosné nebo spojovací svary tl do 10 mm ocelových doplňkových konstrukcí při montáži dílců</t>
  </si>
  <si>
    <t>m</t>
  </si>
  <si>
    <t>-1687910134</t>
  </si>
  <si>
    <t>0,05*10*4"přibodování plechů k I nosníkům</t>
  </si>
  <si>
    <t>5</t>
  </si>
  <si>
    <t>342241161</t>
  </si>
  <si>
    <t>Příčky z cihel plných dl 290 mm pevnosti P 15 na MC tl 65 mm</t>
  </si>
  <si>
    <t>m2</t>
  </si>
  <si>
    <t>-1962712364</t>
  </si>
  <si>
    <t>3,2*(3,4+0,35*2)-0,8*1,97</t>
  </si>
  <si>
    <t>6</t>
  </si>
  <si>
    <t>346244381</t>
  </si>
  <si>
    <t>Plentování jednostranné v do 200 mm válcovaných nosníků cihlami</t>
  </si>
  <si>
    <t>1136713151</t>
  </si>
  <si>
    <t>0,12*2,5*2"překlad</t>
  </si>
  <si>
    <t>Vodorovné konstrukce</t>
  </si>
  <si>
    <t>7</t>
  </si>
  <si>
    <t>411322525</t>
  </si>
  <si>
    <t>Stropy trámové nebo kazetové ze ŽB tř. C 20/25</t>
  </si>
  <si>
    <t>-343560710</t>
  </si>
  <si>
    <t>(1,6*4,8)*0,09</t>
  </si>
  <si>
    <t>8</t>
  </si>
  <si>
    <t>411354209</t>
  </si>
  <si>
    <t>Bednění stropů ztracené z hraněných trapézových vln v 40 mm plech lesklý tl 1,0 mm</t>
  </si>
  <si>
    <t>-330981487</t>
  </si>
  <si>
    <t>1,6*4,8</t>
  </si>
  <si>
    <t>9</t>
  </si>
  <si>
    <t>411354271</t>
  </si>
  <si>
    <t>Příplatek k ztracenému bednění stropů za lože z MC</t>
  </si>
  <si>
    <t>1081006</t>
  </si>
  <si>
    <t>10</t>
  </si>
  <si>
    <t>411362021</t>
  </si>
  <si>
    <t>Výztuž stropů svařovanými sítěmi Kari</t>
  </si>
  <si>
    <t>-539110419</t>
  </si>
  <si>
    <t>7,68*4,44/1000*1,3"KARI 6/100/100</t>
  </si>
  <si>
    <t>11</t>
  </si>
  <si>
    <t>411388621</t>
  </si>
  <si>
    <t>Zabetonování otvorů tl do 150 mm ze suchých směsí pl do 0,25 m2 ve stropech</t>
  </si>
  <si>
    <t>1033693595</t>
  </si>
  <si>
    <t>12</t>
  </si>
  <si>
    <t>413232211</t>
  </si>
  <si>
    <t>Zazdívka zhlaví válcovaných nosníků v do 150 mm</t>
  </si>
  <si>
    <t>-460569822</t>
  </si>
  <si>
    <t>13</t>
  </si>
  <si>
    <t>413941121</t>
  </si>
  <si>
    <t>Osazování ocelových válcovaných nosníků stropů I, IE, U, UE nebo L do č.12</t>
  </si>
  <si>
    <t>376331877</t>
  </si>
  <si>
    <t>2*4*10,4/1000</t>
  </si>
  <si>
    <t>14</t>
  </si>
  <si>
    <t>M</t>
  </si>
  <si>
    <t>13010744</t>
  </si>
  <si>
    <t>ocel profilová IPE 120 jakost 11 375</t>
  </si>
  <si>
    <t>2038501096</t>
  </si>
  <si>
    <t>0,083*1,02 'Přepočtené koeficientem množství</t>
  </si>
  <si>
    <t>417321414</t>
  </si>
  <si>
    <t>Ztužující pásy a věnce ze ŽB tř. C 20/25</t>
  </si>
  <si>
    <t>443398166</t>
  </si>
  <si>
    <t>(9+10,2+11,4)*0,06*0,35"srovnání atiky</t>
  </si>
  <si>
    <t>16</t>
  </si>
  <si>
    <t>417351115</t>
  </si>
  <si>
    <t>Zřízení bednění ztužujících věnců</t>
  </si>
  <si>
    <t>1106033517</t>
  </si>
  <si>
    <t>(9+10,2+11,4)*0,06*2"srovnání atiky</t>
  </si>
  <si>
    <t>17</t>
  </si>
  <si>
    <t>417351116</t>
  </si>
  <si>
    <t>Odstranění bednění ztužujících věnců</t>
  </si>
  <si>
    <t>-1386515573</t>
  </si>
  <si>
    <t>18</t>
  </si>
  <si>
    <t>417362021</t>
  </si>
  <si>
    <t>Výztuž ztužujících pásů a věnců svařovanými sítěmi Kari</t>
  </si>
  <si>
    <t>-1735382174</t>
  </si>
  <si>
    <t>(9+10,2+11,4)*0,35*4,44/1000*1,3"srovnání atiky</t>
  </si>
  <si>
    <t>Úpravy povrchů, podlahy a osazování výplní</t>
  </si>
  <si>
    <t>19</t>
  </si>
  <si>
    <t>611135011</t>
  </si>
  <si>
    <t>Vyrovnání podkladu vnitřních stropů tmelem tl do 2 mm</t>
  </si>
  <si>
    <t>-917306924</t>
  </si>
  <si>
    <t>(8,2+22,7+14,7+13,3+5,8+8,9)*0,1"stropy pod štuk - předpoklad 10% v místech vybouraných příček - návaznost omítek stropů</t>
  </si>
  <si>
    <t>20</t>
  </si>
  <si>
    <t>611311131</t>
  </si>
  <si>
    <t>Potažení vnitřních rovných stropů vápenným štukem tloušťky do 3 mm</t>
  </si>
  <si>
    <t>2123922989</t>
  </si>
  <si>
    <t>8,2+22,7+14,7+13,3+5,8+8,9</t>
  </si>
  <si>
    <t>611325222</t>
  </si>
  <si>
    <t>Vápenocementová štuková omítka malých ploch do 0,25 m2 na stropech</t>
  </si>
  <si>
    <t>44876852</t>
  </si>
  <si>
    <t>1"kolem prostupu 1PP</t>
  </si>
  <si>
    <t>22</t>
  </si>
  <si>
    <t>611325411</t>
  </si>
  <si>
    <t>Oprava vnitřní vápenocementové hladké omítky stropů v rozsahu plochy do 10%</t>
  </si>
  <si>
    <t>1467054143</t>
  </si>
  <si>
    <t>23</t>
  </si>
  <si>
    <t>611995101</t>
  </si>
  <si>
    <t>Příplatek k cenám oprav povrchů za omítání stropu na rákosovém pletivu v rozsahu opravované plochy do 10%</t>
  </si>
  <si>
    <t>1095610008</t>
  </si>
  <si>
    <t>24</t>
  </si>
  <si>
    <t>612135101</t>
  </si>
  <si>
    <t>Hrubá výplň rýh ve stěnách maltou jakékoli šířky rýhy</t>
  </si>
  <si>
    <t>1695795987</t>
  </si>
  <si>
    <t>0,2*3,8*2"v 1PP</t>
  </si>
  <si>
    <t>25</t>
  </si>
  <si>
    <t>612321121</t>
  </si>
  <si>
    <t>Vápenocementová omítka hladká jednovrstvá vnitřních stěn nanášená ručně</t>
  </si>
  <si>
    <t>510319421</t>
  </si>
  <si>
    <t>(3,2*(3,4+0,35*2)-0,8*1,97)*2" na nové příčce</t>
  </si>
  <si>
    <t>26</t>
  </si>
  <si>
    <t>612325121</t>
  </si>
  <si>
    <t>Vápenocementová štuková omítka rýh ve stěnách šířky do 150 mm</t>
  </si>
  <si>
    <t>-1466870987</t>
  </si>
  <si>
    <t>27</t>
  </si>
  <si>
    <t>612325412</t>
  </si>
  <si>
    <t>Oprava vnitřní vápenocementové hladké omítky stěn v rozsahu plochy do 30%</t>
  </si>
  <si>
    <t>-1065079264</t>
  </si>
  <si>
    <t>3,2*2*(4,59+4,89+2,52+2,8+0,65+2,8+6+3,33+4+1,47+3,4+4,8+2,7)"stěny plocha 1NP</t>
  </si>
  <si>
    <t>-1,29*2,2*4-1,11*1,97*5-1*2,55-0,8*1,97*2*5-2,06*3,1"odpočet otvorů</t>
  </si>
  <si>
    <t>0,4*((1,29+2*2,2)*4+(1,11+2*1,97)*5+1+2*2,55)+0,8*(2,06+2*3,1)"přípočet ostění</t>
  </si>
  <si>
    <t>-(3,2*(3,4+0,35*2)-0,8*1,97)*2" na nové příčce</t>
  </si>
  <si>
    <t>Mezisoučet"1NP</t>
  </si>
  <si>
    <t>28</t>
  </si>
  <si>
    <t>612325422</t>
  </si>
  <si>
    <t>Oprava vnitřní vápenocementové štukové omítky stěn v rozsahu plochy do 30%</t>
  </si>
  <si>
    <t>802947028</t>
  </si>
  <si>
    <t>3,8*2*(4,8+1,65)"v 1PP po vybourání schodiště)</t>
  </si>
  <si>
    <t>29</t>
  </si>
  <si>
    <t>612341131</t>
  </si>
  <si>
    <t>Potažení vnitřních stěn sádrovým štukem tloušťky do 3 mm</t>
  </si>
  <si>
    <t>-944559080</t>
  </si>
  <si>
    <t>30</t>
  </si>
  <si>
    <t>619991011</t>
  </si>
  <si>
    <t>Obalení konstrukcí a prvků fólií přilepenou lepící páskou</t>
  </si>
  <si>
    <t>1072529678</t>
  </si>
  <si>
    <t>-(-1,29*2,2*4-1,11*1,97*5-1*2,55)" otvory</t>
  </si>
  <si>
    <t>31</t>
  </si>
  <si>
    <t>619995001</t>
  </si>
  <si>
    <t>Začištění omítek kolem oken, dveří, podlah nebo obkladů</t>
  </si>
  <si>
    <t>1110734140</t>
  </si>
  <si>
    <t>2,55*2+1"špalety fasády po výměně dveří</t>
  </si>
  <si>
    <t>32</t>
  </si>
  <si>
    <t>631319171</t>
  </si>
  <si>
    <t>Příplatek k mazanině tl do 80 mm za stržení povrchu spodní vrstvy před vložením výztuže</t>
  </si>
  <si>
    <t>-1936703275</t>
  </si>
  <si>
    <t>(1,6*4,8+0,45*2,06)*0,06</t>
  </si>
  <si>
    <t>33</t>
  </si>
  <si>
    <t>631351101</t>
  </si>
  <si>
    <t xml:space="preserve">Zřízení bednění  hran</t>
  </si>
  <si>
    <t>-723700793</t>
  </si>
  <si>
    <t>(0,45+0,25*2)*2*0,05"pro lože překladu</t>
  </si>
  <si>
    <t>34</t>
  </si>
  <si>
    <t>631351102</t>
  </si>
  <si>
    <t>Odstranění bednění hran</t>
  </si>
  <si>
    <t>-546541976</t>
  </si>
  <si>
    <t>35</t>
  </si>
  <si>
    <t>631362021</t>
  </si>
  <si>
    <t>Výztuž mazanin svařovanými sítěmi Kari</t>
  </si>
  <si>
    <t>-770623993</t>
  </si>
  <si>
    <t>(1,6*4,8+0,45*2,06)*4,44/1000*1,3"6/100/100</t>
  </si>
  <si>
    <t>36</t>
  </si>
  <si>
    <t>632450134R</t>
  </si>
  <si>
    <t>Vyrovnávací cementový potěr tl do 60 mm ze suchých směsí provedený v ploše</t>
  </si>
  <si>
    <t>-80076370</t>
  </si>
  <si>
    <t>1,6*4,8+0,45*2,06</t>
  </si>
  <si>
    <t>37</t>
  </si>
  <si>
    <t>632451024</t>
  </si>
  <si>
    <t>Vyrovnávací potěr tl do 50 mm z MC 15 provedený v pásu</t>
  </si>
  <si>
    <t>-1662220810</t>
  </si>
  <si>
    <t>0,45*0,25*2"lože pro překlad ve spojení chodeb</t>
  </si>
  <si>
    <t>38</t>
  </si>
  <si>
    <t>632481213</t>
  </si>
  <si>
    <t>Separační vrstva z PE fólie</t>
  </si>
  <si>
    <t>-2075249975</t>
  </si>
  <si>
    <t>39</t>
  </si>
  <si>
    <t>636311112</t>
  </si>
  <si>
    <t>Kladení dlažby z betonových dlaždic 40x40cm na sucho na terče z umělé hmoty do výšky do 70 mm včetně dodávky terčů</t>
  </si>
  <si>
    <t>1153510085</t>
  </si>
  <si>
    <t>8,5*2,5"na střeše</t>
  </si>
  <si>
    <t>40</t>
  </si>
  <si>
    <t>59245320</t>
  </si>
  <si>
    <t>dlažba plošná betonová 400x400x45mm přírodní</t>
  </si>
  <si>
    <t>98743132</t>
  </si>
  <si>
    <t>21,25*1,1 'Přepočtené koeficientem množství</t>
  </si>
  <si>
    <t>41</t>
  </si>
  <si>
    <t>642944121</t>
  </si>
  <si>
    <t>Osazování ocelových zárubní dodatečné pl do 2,5 m2</t>
  </si>
  <si>
    <t>1217775360</t>
  </si>
  <si>
    <t>42</t>
  </si>
  <si>
    <t>55331402</t>
  </si>
  <si>
    <t>zárubeň ocelová pro běžné zdění a pórobeton s drážkou 100 levá/pravá 800</t>
  </si>
  <si>
    <t>1264288323</t>
  </si>
  <si>
    <t>Ostatní konstrukce a práce, bourání</t>
  </si>
  <si>
    <t>43</t>
  </si>
  <si>
    <t>949101111</t>
  </si>
  <si>
    <t>Lešení pomocné pro objekty pozemních staveb s lešeňovou podlahou v do 1,9 m zatížení do 150 kg/m2</t>
  </si>
  <si>
    <t>1661832853</t>
  </si>
  <si>
    <t>8,9+5,8+13,3+14,7+22,7+8,2+2,06*1"1NP</t>
  </si>
  <si>
    <t>1,2*2"na terase pro dveře</t>
  </si>
  <si>
    <t>1,65*4,8"v 1PP pro nový strop a podhledy</t>
  </si>
  <si>
    <t>Součet</t>
  </si>
  <si>
    <t>44</t>
  </si>
  <si>
    <t>952901111</t>
  </si>
  <si>
    <t>Vyčištění budov bytové a občanské výstavby při výšce podlaží do 4 m</t>
  </si>
  <si>
    <t>1863388307</t>
  </si>
  <si>
    <t>45</t>
  </si>
  <si>
    <t>953945113</t>
  </si>
  <si>
    <t>Kotvy mechanické M 8 dl 115 mm pro střední zatížení do betonu, ŽB nebo kamene s vyvrtáním otvoru</t>
  </si>
  <si>
    <t>917228666</t>
  </si>
  <si>
    <t>(9+10,2+11,4)/0,5*2"vrch atiky</t>
  </si>
  <si>
    <t>46</t>
  </si>
  <si>
    <t>962031133</t>
  </si>
  <si>
    <t>Bourání příček z cihel pálených na MVC tl do 150 mm</t>
  </si>
  <si>
    <t>931816693</t>
  </si>
  <si>
    <t>3,25*(2,8+3,4+1,3+0,9+0,3+0,3)-0,6*1,97*2-0,8*1,97</t>
  </si>
  <si>
    <t>(0,7+1,8)*0,6"pod vanou</t>
  </si>
  <si>
    <t>47</t>
  </si>
  <si>
    <t>963042819</t>
  </si>
  <si>
    <t xml:space="preserve">Bourání schodišťových stupňů betonových </t>
  </si>
  <si>
    <t>-518566411</t>
  </si>
  <si>
    <t>1,19*15</t>
  </si>
  <si>
    <t>48</t>
  </si>
  <si>
    <t>963053936</t>
  </si>
  <si>
    <t>Bourání ŽB schodišťových ramen monolitických samonosných</t>
  </si>
  <si>
    <t>2095106966</t>
  </si>
  <si>
    <t>1,2*3,4+1,2*1,2+1,2*0,8</t>
  </si>
  <si>
    <t>49</t>
  </si>
  <si>
    <t>965081212</t>
  </si>
  <si>
    <t>Bourání podlah z dlaždic keramických nebo xylolitových tl do 10 mm plochy do 1 m2</t>
  </si>
  <si>
    <t>920710532</t>
  </si>
  <si>
    <t>0,9+2,4*1,4+1,4+1,6</t>
  </si>
  <si>
    <t>50</t>
  </si>
  <si>
    <t>967031132</t>
  </si>
  <si>
    <t>Přisekání rovných ostění v cihelném zdivu na MV nebo MVC</t>
  </si>
  <si>
    <t>629196075</t>
  </si>
  <si>
    <t>3,1*0,45*2"otvor v chodbě</t>
  </si>
  <si>
    <t>0,15*(3,2*3+3,4+2,8+1,3+0,9+0,3+0,3)"začištění po vybourání příček</t>
  </si>
  <si>
    <t>51</t>
  </si>
  <si>
    <t>968062456</t>
  </si>
  <si>
    <t>Vybourání dřevěných dveřních zárubní pl přes 2 m2</t>
  </si>
  <si>
    <t>687444817</t>
  </si>
  <si>
    <t>2,55*1</t>
  </si>
  <si>
    <t>52</t>
  </si>
  <si>
    <t>968072455</t>
  </si>
  <si>
    <t>Vybourání kovových dveřních zárubní pl do 2 m2</t>
  </si>
  <si>
    <t>-584402538</t>
  </si>
  <si>
    <t>0,8*1,97*4+0,6*1,97*2</t>
  </si>
  <si>
    <t>53</t>
  </si>
  <si>
    <t>971033651</t>
  </si>
  <si>
    <t>Vybourání otvorů ve zdivu cihelném na MVC nebo MV tl do 600 mm</t>
  </si>
  <si>
    <t>1996270312</t>
  </si>
  <si>
    <t>2,06*3,16*0,45</t>
  </si>
  <si>
    <t>54</t>
  </si>
  <si>
    <t>973031325</t>
  </si>
  <si>
    <t>Vysekání kapes ve zdivu cihelném na MV nebo MVC pl do 0,10 m2 hl do 300 mm</t>
  </si>
  <si>
    <t>-1388853281</t>
  </si>
  <si>
    <t>4"pro doplnujicí strop</t>
  </si>
  <si>
    <t>55</t>
  </si>
  <si>
    <t>973031326</t>
  </si>
  <si>
    <t>Vysekání kapes ve zdivu cihelném na MV nebo MVC pl do 0,10 m2 hl do 450 mm</t>
  </si>
  <si>
    <t>-1644739602</t>
  </si>
  <si>
    <t>56</t>
  </si>
  <si>
    <t>973031812</t>
  </si>
  <si>
    <t>Vysekání kapes ve zdivu cihelném na MV nebo MVC pro zavázání příček tl do 100 mm</t>
  </si>
  <si>
    <t>957227146</t>
  </si>
  <si>
    <t>3,2*2</t>
  </si>
  <si>
    <t>57</t>
  </si>
  <si>
    <t>974031153</t>
  </si>
  <si>
    <t>Vysekání rýh ve zdivu cihelném hl do 100 mm š do 100 mm</t>
  </si>
  <si>
    <t>-779199000</t>
  </si>
  <si>
    <t>2*3,2"1PP</t>
  </si>
  <si>
    <t>58</t>
  </si>
  <si>
    <t>974031664</t>
  </si>
  <si>
    <t>Vysekání rýh ve zdivu cihelném pro vtahování nosníků hl do 150 mm v do 150 mm</t>
  </si>
  <si>
    <t>1928113862</t>
  </si>
  <si>
    <t>3*2,5"otvor do stávající chodby</t>
  </si>
  <si>
    <t>59</t>
  </si>
  <si>
    <t>977151122</t>
  </si>
  <si>
    <t>Jádrové vrty diamantovými korunkami do D 130 mm do stavebních materiálů</t>
  </si>
  <si>
    <t>-429227995</t>
  </si>
  <si>
    <t>0,3"prostup stropem</t>
  </si>
  <si>
    <t>60</t>
  </si>
  <si>
    <t>978059541</t>
  </si>
  <si>
    <t xml:space="preserve">Odsekání obkladů  stěn včetně otlučení podkladní omítky až na zdivo z obkládaček vnitřních, z jakýchkoliv materiálů, plochy přes 1 m2</t>
  </si>
  <si>
    <t>-1688050120</t>
  </si>
  <si>
    <t>2,26*(2,8+1,01*2)"za vanou a pod vanou</t>
  </si>
  <si>
    <t>997</t>
  </si>
  <si>
    <t>Přesun sutě</t>
  </si>
  <si>
    <t>61</t>
  </si>
  <si>
    <t>997013211</t>
  </si>
  <si>
    <t>Vnitrostaveništní doprava suti a vybouraných hmot pro budovy v do 6 m ručně</t>
  </si>
  <si>
    <t>2067903125</t>
  </si>
  <si>
    <t>62</t>
  </si>
  <si>
    <t>997013501</t>
  </si>
  <si>
    <t>Odvoz suti a vybouraných hmot na skládku nebo meziskládku do 1 km se složením</t>
  </si>
  <si>
    <t>-1852290995</t>
  </si>
  <si>
    <t>63</t>
  </si>
  <si>
    <t>997013509</t>
  </si>
  <si>
    <t>Příplatek k odvozu suti a vybouraných hmot na skládku ZKD 1 km přes 1 km (+10 km)</t>
  </si>
  <si>
    <t>1824151236</t>
  </si>
  <si>
    <t>21,208*10 'Přepočtené koeficientem množství</t>
  </si>
  <si>
    <t>64</t>
  </si>
  <si>
    <t>997013609</t>
  </si>
  <si>
    <t>Poplatek za uložení na skládce (skládkovné) stavebního odpadu ze směsí nebo oddělených frakcí betonu, cihel a keramických výrobků kód odpadu 17 01 07</t>
  </si>
  <si>
    <t>1085284890</t>
  </si>
  <si>
    <t>65</t>
  </si>
  <si>
    <t>997013631</t>
  </si>
  <si>
    <t>Poplatek za uložení na skládce (skládkovné) stavebního odpadu směsného kód odpadu 17 09 04</t>
  </si>
  <si>
    <t>-614215739</t>
  </si>
  <si>
    <t>21,04-19,261</t>
  </si>
  <si>
    <t>998</t>
  </si>
  <si>
    <t>Přesun hmot</t>
  </si>
  <si>
    <t>66</t>
  </si>
  <si>
    <t>998018001</t>
  </si>
  <si>
    <t>Přesun hmot ruční pro budovy v do 6 m</t>
  </si>
  <si>
    <t>-475891304</t>
  </si>
  <si>
    <t>PSV</t>
  </si>
  <si>
    <t>Práce a dodávky PSV</t>
  </si>
  <si>
    <t>712</t>
  </si>
  <si>
    <t>Povlakové krytiny</t>
  </si>
  <si>
    <t>67</t>
  </si>
  <si>
    <t>712300833</t>
  </si>
  <si>
    <t>Odstranění povlakové krytiny střech do 10° třívrstvé</t>
  </si>
  <si>
    <t>-293281739</t>
  </si>
  <si>
    <t>(9+10,2+11,4)*0,5"z atiky pro nové vrstvy</t>
  </si>
  <si>
    <t>68</t>
  </si>
  <si>
    <t>712300841</t>
  </si>
  <si>
    <t>Odstranění povlakové krytiny střech do 10° odškrabáním mechu s urovnáním povrchu a očištěním</t>
  </si>
  <si>
    <t>-1065702590</t>
  </si>
  <si>
    <t>8,5*(10,9+9,8)/2"plocha střechy</t>
  </si>
  <si>
    <t>69</t>
  </si>
  <si>
    <t>712300843</t>
  </si>
  <si>
    <t>Odstranění povlakové krytiny střech do 10° od zbytkového asfaltového pásu odsekáním</t>
  </si>
  <si>
    <t>-1969395427</t>
  </si>
  <si>
    <t>70</t>
  </si>
  <si>
    <t>712311101</t>
  </si>
  <si>
    <t>Provedení povlakové krytiny střech do 10° za studena lakem penetračním nebo asfaltovým</t>
  </si>
  <si>
    <t>-1703142221</t>
  </si>
  <si>
    <t>(9+10,2+11,4)*(0,8+0,35)"atika</t>
  </si>
  <si>
    <t>0,35*8,5"stávající stěna</t>
  </si>
  <si>
    <t>71</t>
  </si>
  <si>
    <t>11163150</t>
  </si>
  <si>
    <t>lak penetrační asfaltový</t>
  </si>
  <si>
    <t>-320934065</t>
  </si>
  <si>
    <t>126,14*0,0003 'Přepočtené koeficientem množství</t>
  </si>
  <si>
    <t>72</t>
  </si>
  <si>
    <t>712341559</t>
  </si>
  <si>
    <t>Provedení povlakové krytiny střech do 10° pásy NAIP přitavením v plné ploše</t>
  </si>
  <si>
    <t>-691275590</t>
  </si>
  <si>
    <t>73</t>
  </si>
  <si>
    <t>62856011</t>
  </si>
  <si>
    <t>pás asfaltový natavitelný modifikovaný SBS tl 4,0mm s vložkou z hliníkové fólie, hliníkové fólie s textilií a spalitelnou PE fólií nebo jemnozrnný minerálním posypem na horním povrchu</t>
  </si>
  <si>
    <t>-1057613995</t>
  </si>
  <si>
    <t>126,14*1,15 'Přepočtené koeficientem množství</t>
  </si>
  <si>
    <t>74</t>
  </si>
  <si>
    <t>712363351</t>
  </si>
  <si>
    <t>Povlakové krytiny střech do 10° z tvarovaných poplastovaných lišt pásek rš 50 mm</t>
  </si>
  <si>
    <t>1099033599</t>
  </si>
  <si>
    <t>9+11,4+10,2"pro natavení (ukončení m PVC na kraji atiky</t>
  </si>
  <si>
    <t>75</t>
  </si>
  <si>
    <t>712363352</t>
  </si>
  <si>
    <t>Povlakové krytiny střech do 10° z tvarovaných poplastovaných lišt délky 2 m koutová lišta vnitřní rš 100 mm</t>
  </si>
  <si>
    <t>-499628058</t>
  </si>
  <si>
    <t>8,2+9,8+8,5+10,9+0,8*4</t>
  </si>
  <si>
    <t>76</t>
  </si>
  <si>
    <t>712363354</t>
  </si>
  <si>
    <t>Povlakové krytiny střech do 10° z tvarovaných poplastovaných lišt délky 2 m stěnová lišta vyhnutá rš 70 mm</t>
  </si>
  <si>
    <t>-115482525</t>
  </si>
  <si>
    <t>8,5</t>
  </si>
  <si>
    <t>77</t>
  </si>
  <si>
    <t>712363504</t>
  </si>
  <si>
    <t>Provedení povlak krytiny mechanicky kotvenou do betonu TI tl do 200 mm vnitřní pole, budova v do 18m</t>
  </si>
  <si>
    <t>-376900294</t>
  </si>
  <si>
    <t>132,005</t>
  </si>
  <si>
    <t>-0,9*(9+11,4+10,2+8,8)"krajové</t>
  </si>
  <si>
    <t>-(2+3)*0,9*4"rohové</t>
  </si>
  <si>
    <t>78</t>
  </si>
  <si>
    <t>712363505</t>
  </si>
  <si>
    <t>Provedení povlak krytiny mechanicky kotvenou do betonu TI tl do 200 mm krajní pole, budova v do 18m</t>
  </si>
  <si>
    <t>1153153526</t>
  </si>
  <si>
    <t>0,9*(9+11,4+10,2+8,8)"krajové</t>
  </si>
  <si>
    <t>79</t>
  </si>
  <si>
    <t>712363506</t>
  </si>
  <si>
    <t>Provedení povlak krytiny mechanicky kotvenou do betonu TI tl do 200 mm rohové pole, budova v do 18m</t>
  </si>
  <si>
    <t>1304864350</t>
  </si>
  <si>
    <t>(2+3)*0,9*4</t>
  </si>
  <si>
    <t>80</t>
  </si>
  <si>
    <t>28322011</t>
  </si>
  <si>
    <t>fólie hydroizolační střešní mPVC mechanicky kotvená tl 1,6mm šedá</t>
  </si>
  <si>
    <t>-950365873</t>
  </si>
  <si>
    <t>132,005*1,15 'Přepočtené koeficientem množství</t>
  </si>
  <si>
    <t>81</t>
  </si>
  <si>
    <t>712391171</t>
  </si>
  <si>
    <t>Provedení povlakové krytiny střech do 10° podkladní textilní vrstvy</t>
  </si>
  <si>
    <t>270069539</t>
  </si>
  <si>
    <t>(9+10,2+11,4)*(0,8+0,5)"atika</t>
  </si>
  <si>
    <t>0,5*8,5"stávající stěna</t>
  </si>
  <si>
    <t>82</t>
  </si>
  <si>
    <t>69311068</t>
  </si>
  <si>
    <t>geotextilie netkaná separační, ochranná, filtrační, drenážní PP 300g/m2</t>
  </si>
  <si>
    <t>-1522444255</t>
  </si>
  <si>
    <t>83</t>
  </si>
  <si>
    <t>712391172</t>
  </si>
  <si>
    <t>Provedení povlakové krytiny střech do 10° ochranné textilní vrstvy</t>
  </si>
  <si>
    <t>-948373408</t>
  </si>
  <si>
    <t>8,5*2,5"na střeše pod zábradlí a terče</t>
  </si>
  <si>
    <t>84</t>
  </si>
  <si>
    <t>69311086</t>
  </si>
  <si>
    <t>geotextilie netkaná separační, ochranná, filtrační, drenážní PP 1000g/m2</t>
  </si>
  <si>
    <t>1703093428</t>
  </si>
  <si>
    <t>21,25*1,15 'Přepočtené koeficientem množství</t>
  </si>
  <si>
    <t>85</t>
  </si>
  <si>
    <t>998712101</t>
  </si>
  <si>
    <t>Přesun hmot tonážní tonážní pro krytiny povlakové v objektech v do 6 m</t>
  </si>
  <si>
    <t>275915616</t>
  </si>
  <si>
    <t>86</t>
  </si>
  <si>
    <t>998712181</t>
  </si>
  <si>
    <t>Příplatek k přesunu hmot tonážní 712 prováděný bez použití mechanizace</t>
  </si>
  <si>
    <t>620790858</t>
  </si>
  <si>
    <t>713</t>
  </si>
  <si>
    <t>Izolace tepelné</t>
  </si>
  <si>
    <t>87</t>
  </si>
  <si>
    <t>713121111</t>
  </si>
  <si>
    <t>Montáž izolace tepelné podlah volně kladenými rohožemi, pásy, dílci, deskami 1 vrstva</t>
  </si>
  <si>
    <t>-1999955228</t>
  </si>
  <si>
    <t>88</t>
  </si>
  <si>
    <t>63151436</t>
  </si>
  <si>
    <t>deska tepelně izolační minerální těžkých plovoucích podlah λ=0,036-0,037 tl 40mm</t>
  </si>
  <si>
    <t>-1291881150</t>
  </si>
  <si>
    <t>7,68*1,02 'Přepočtené koeficientem množství</t>
  </si>
  <si>
    <t>89</t>
  </si>
  <si>
    <t>713121211</t>
  </si>
  <si>
    <t>Montáž izolace tepelné podlah volně kladenými okrajovými pásky</t>
  </si>
  <si>
    <t>-822880150</t>
  </si>
  <si>
    <t>2*(1,6+4,8+0,45)</t>
  </si>
  <si>
    <t>90</t>
  </si>
  <si>
    <t>63140274</t>
  </si>
  <si>
    <t>pásek okrajový izolační minerální plovoucích podlah š 120mm tl 12mm</t>
  </si>
  <si>
    <t>-294319393</t>
  </si>
  <si>
    <t>13,7*1,1 'Přepočtené koeficientem množství</t>
  </si>
  <si>
    <t>91</t>
  </si>
  <si>
    <t>713141136</t>
  </si>
  <si>
    <t>Montáž izolace tepelné střech plochých lepené za studena nízkoexpanzní (PUR) pěnou 1 vrstva desek</t>
  </si>
  <si>
    <t>667616496</t>
  </si>
  <si>
    <t>92</t>
  </si>
  <si>
    <t>28375914</t>
  </si>
  <si>
    <t>deska EPS 150 do plochých střech a podlah λ=0,035 tl 100mm</t>
  </si>
  <si>
    <t>1290591526</t>
  </si>
  <si>
    <t>87,975*1,02 'Přepočtené koeficientem množství</t>
  </si>
  <si>
    <t>93</t>
  </si>
  <si>
    <t>28375033</t>
  </si>
  <si>
    <t>deska EPS 150 do plochých střech a podlah λ=0,035 tl 150mm</t>
  </si>
  <si>
    <t>-809870870</t>
  </si>
  <si>
    <t>(9+10,2+11,4)*(0,8)"atika svislá</t>
  </si>
  <si>
    <t>24,48*1,02 'Přepočtené koeficientem množství</t>
  </si>
  <si>
    <t>94</t>
  </si>
  <si>
    <t>28375912</t>
  </si>
  <si>
    <t>deska EPS 150 do plochých střech a podlah λ=0,035 tl 80mm</t>
  </si>
  <si>
    <t>-352861200</t>
  </si>
  <si>
    <t>(9+10,2+11,4)*(0,35)"atika vodorovná</t>
  </si>
  <si>
    <t>10,71*1,02 'Přepočtené koeficientem množství</t>
  </si>
  <si>
    <t>95</t>
  </si>
  <si>
    <t>713141151</t>
  </si>
  <si>
    <t>Montáž izolace tepelné střech plochých kladené volně 1 vrstva rohoží, pásů, dílců, desek</t>
  </si>
  <si>
    <t>457959501</t>
  </si>
  <si>
    <t xml:space="preserve">8,5*(10,9+9,8)/2"plocha střechy  druhá vrstva</t>
  </si>
  <si>
    <t>96</t>
  </si>
  <si>
    <t>913470249</t>
  </si>
  <si>
    <t>97</t>
  </si>
  <si>
    <t>998713101</t>
  </si>
  <si>
    <t>Přesun hmot tonážní pro izolace tepelné v objektech v do 6 m</t>
  </si>
  <si>
    <t>-2119889375</t>
  </si>
  <si>
    <t>98</t>
  </si>
  <si>
    <t>998713181</t>
  </si>
  <si>
    <t>Příplatek k přesunu hmot tonážní 713 prováděný bez použití mechanizace</t>
  </si>
  <si>
    <t>107614665</t>
  </si>
  <si>
    <t>721</t>
  </si>
  <si>
    <t>Zdravotechnika - vnitřní kanalizace</t>
  </si>
  <si>
    <t>99</t>
  </si>
  <si>
    <t>721210824</t>
  </si>
  <si>
    <t>Demontáž vpustí střešních DN 150</t>
  </si>
  <si>
    <t>1211008050</t>
  </si>
  <si>
    <t>100</t>
  </si>
  <si>
    <t>721233113R</t>
  </si>
  <si>
    <t xml:space="preserve">Střešní vtok vyhřívaná polypropylen PP pro ploché střechy svislý odtok DN 125 - dvoustupňová s integrovanými límci, nástavcem a košem </t>
  </si>
  <si>
    <t>1253346214</t>
  </si>
  <si>
    <t>722</t>
  </si>
  <si>
    <t>Zdravotechnika</t>
  </si>
  <si>
    <t>101</t>
  </si>
  <si>
    <t>721-01</t>
  </si>
  <si>
    <t>Zdravotně-technická instalace dle samostatné rekapitulace</t>
  </si>
  <si>
    <t>kpl</t>
  </si>
  <si>
    <t>-240661111</t>
  </si>
  <si>
    <t>734</t>
  </si>
  <si>
    <t>Ústřední vytápění</t>
  </si>
  <si>
    <t>102</t>
  </si>
  <si>
    <t>734-01</t>
  </si>
  <si>
    <t>Ústřední vytápění dle samostatné rekapitulace</t>
  </si>
  <si>
    <t>-1738930867</t>
  </si>
  <si>
    <t>741</t>
  </si>
  <si>
    <t>Elektroinstalace - silnoproud</t>
  </si>
  <si>
    <t>103</t>
  </si>
  <si>
    <t>741-01</t>
  </si>
  <si>
    <t>Elektroinstalace dle samostatné rekapitulace</t>
  </si>
  <si>
    <t>1836606164</t>
  </si>
  <si>
    <t>742</t>
  </si>
  <si>
    <t>Elektroinstalace - slaboproud</t>
  </si>
  <si>
    <t>104</t>
  </si>
  <si>
    <t>742-01</t>
  </si>
  <si>
    <t>Slaboproud dle samostatné rekapitulace</t>
  </si>
  <si>
    <t>1562302946</t>
  </si>
  <si>
    <t>762</t>
  </si>
  <si>
    <t>Konstrukce tesařské</t>
  </si>
  <si>
    <t>105</t>
  </si>
  <si>
    <t>762083122</t>
  </si>
  <si>
    <t>Impregnace řeziva proti dřevokaznému hmyzu, houbám a plísním máčením třída ohrožení 3 a 4</t>
  </si>
  <si>
    <t>1960867613</t>
  </si>
  <si>
    <t>106</t>
  </si>
  <si>
    <t>762512245</t>
  </si>
  <si>
    <t>Montáž podlahové kce podkladové z desek dřevotřískových nebo cementotřískových šroubovaných na dřevo</t>
  </si>
  <si>
    <t>31312307</t>
  </si>
  <si>
    <t>(9+10,2+11,4)*(0,5)"vrch atiky</t>
  </si>
  <si>
    <t>107</t>
  </si>
  <si>
    <t>59590756</t>
  </si>
  <si>
    <t>deska cementotřísková podlahová P+D tl 24mm</t>
  </si>
  <si>
    <t>-795008379</t>
  </si>
  <si>
    <t>15,3*1,15 'Přepočtené koeficientem množství</t>
  </si>
  <si>
    <t>108</t>
  </si>
  <si>
    <t>762512255</t>
  </si>
  <si>
    <t>Montáž podlahové kce podkladové z desek dřevotřískových kotvením do betonového podkladu</t>
  </si>
  <si>
    <t>-2047537014</t>
  </si>
  <si>
    <t>8,2+22,7+14,7+13,3+5,8"dle P1a</t>
  </si>
  <si>
    <t>109</t>
  </si>
  <si>
    <t>60722219</t>
  </si>
  <si>
    <t>deska dřevotřísková surová 925x2050mm tl 25mm – P+D</t>
  </si>
  <si>
    <t>-1871190512</t>
  </si>
  <si>
    <t>64,7*1,08 'Přepočtené koeficientem množství</t>
  </si>
  <si>
    <t>110</t>
  </si>
  <si>
    <t>762512261</t>
  </si>
  <si>
    <t>Montáž podlahové kce podkladového roštu</t>
  </si>
  <si>
    <t>1611696408</t>
  </si>
  <si>
    <t>(9+10,2+11,4)/0,5*0,35*1,1"vrch atiky</t>
  </si>
  <si>
    <t>111</t>
  </si>
  <si>
    <t>60512125</t>
  </si>
  <si>
    <t>hranol stavební řezivo průřezu do 120cm2 do dl 6m</t>
  </si>
  <si>
    <t>433321715</t>
  </si>
  <si>
    <t>112</t>
  </si>
  <si>
    <t>998762101</t>
  </si>
  <si>
    <t>Přesun hmot tonážní pro kce tesařské v objektech v do 6 m</t>
  </si>
  <si>
    <t>688548097</t>
  </si>
  <si>
    <t>113</t>
  </si>
  <si>
    <t>998762181</t>
  </si>
  <si>
    <t>Příplatek k přesunu hmot tonážní 762 prováděný bez použití mechanizace</t>
  </si>
  <si>
    <t>1601867073</t>
  </si>
  <si>
    <t>763</t>
  </si>
  <si>
    <t>Konstrukce suché výstavby</t>
  </si>
  <si>
    <t>114</t>
  </si>
  <si>
    <t>763131442</t>
  </si>
  <si>
    <t>SDK podhled desky 2xDF 12,5 s izolací dvouvrstvá spodní kce profil CD+UD</t>
  </si>
  <si>
    <t>2011274337</t>
  </si>
  <si>
    <t>115</t>
  </si>
  <si>
    <t>763135101</t>
  </si>
  <si>
    <t>Montáž SDK kazetového podhledu z kazet 600x600 mm na zavěšenou viditelnou nosnou konstrukci</t>
  </si>
  <si>
    <t>-1710684680</t>
  </si>
  <si>
    <t>116</t>
  </si>
  <si>
    <t>59036510</t>
  </si>
  <si>
    <t>deska podhledová minerální rovná jemná hladká perforovaná bílá 15x600x600mm</t>
  </si>
  <si>
    <t>-733647019</t>
  </si>
  <si>
    <t>7,68*1,05 'Přepočtené koeficientem množství</t>
  </si>
  <si>
    <t>117</t>
  </si>
  <si>
    <t>998763301</t>
  </si>
  <si>
    <t>Přesun hmot tonážní pro sádrokartonové konstrukce v objektech v do 6 m</t>
  </si>
  <si>
    <t>1415040630</t>
  </si>
  <si>
    <t>118</t>
  </si>
  <si>
    <t>998763381</t>
  </si>
  <si>
    <t>Příplatek k přesunu hmot tonážní 763 SDK prováděný bez použití mechanizace</t>
  </si>
  <si>
    <t>1967713573</t>
  </si>
  <si>
    <t>764</t>
  </si>
  <si>
    <t>Konstrukce klempířské</t>
  </si>
  <si>
    <t>119</t>
  </si>
  <si>
    <t>764002841</t>
  </si>
  <si>
    <t>Demontáž oplechování horních ploch zdí a nadezdívek do suti</t>
  </si>
  <si>
    <t>1415472952</t>
  </si>
  <si>
    <t>9+10,2+11,4</t>
  </si>
  <si>
    <t>120</t>
  </si>
  <si>
    <t>764002871</t>
  </si>
  <si>
    <t>Demontáž lemování zdí do suti</t>
  </si>
  <si>
    <t>2112975659</t>
  </si>
  <si>
    <t>121</t>
  </si>
  <si>
    <t>764011447R</t>
  </si>
  <si>
    <t>Podkladní plech z PZ plechu pro hřebeny, nároží, úžlabí nebo okapové hrany tl. 1,0 mm rš 750 mm - příponkový plech pro K01</t>
  </si>
  <si>
    <t>-1843175571</t>
  </si>
  <si>
    <t>122</t>
  </si>
  <si>
    <t>764244307</t>
  </si>
  <si>
    <t>Oplechování horních ploch a nadezdívek bez rohů z TiZn lesklého plechu kotvené rš 570 mm - dle K01</t>
  </si>
  <si>
    <t>-2136296452</t>
  </si>
  <si>
    <t>123</t>
  </si>
  <si>
    <t>764245346</t>
  </si>
  <si>
    <t>Příplatek za zvýšenou pracnost při oplechování rohů nadezdívek z TiZn lesklého plechu rš přes 400mm</t>
  </si>
  <si>
    <t>1159405326</t>
  </si>
  <si>
    <t>124</t>
  </si>
  <si>
    <t>998764101</t>
  </si>
  <si>
    <t>Přesun hmot tonážní pro konstrukce klempířské v objektech v do 6 m</t>
  </si>
  <si>
    <t>1397067898</t>
  </si>
  <si>
    <t>125</t>
  </si>
  <si>
    <t>998764181</t>
  </si>
  <si>
    <t>Příplatek k přesunu hmot tonážní 764 prováděný bez použití mechanizace</t>
  </si>
  <si>
    <t>-1267327904</t>
  </si>
  <si>
    <t>766</t>
  </si>
  <si>
    <t>Konstrukce truhlářské</t>
  </si>
  <si>
    <t>126</t>
  </si>
  <si>
    <t>766660001</t>
  </si>
  <si>
    <t>Montáž dveřních křídel otvíravých jednokřídlových š do 0,8 m do ocelové zárubně</t>
  </si>
  <si>
    <t>-1177497829</t>
  </si>
  <si>
    <t>127</t>
  </si>
  <si>
    <t>6116208R</t>
  </si>
  <si>
    <t>dveře jednokřídlé dřevotřískové povrch laminátový plné 800x1970 včetně dodávky a montáže madla, kování, okopového plechu, zámku (centrální klíč) atd. - komplet dle ozn. D01-D05</t>
  </si>
  <si>
    <t>1887386525</t>
  </si>
  <si>
    <t>128</t>
  </si>
  <si>
    <t>766660421</t>
  </si>
  <si>
    <t>Montáž francouzských dveří jednokřídlových s nadsvětlíkem do zdiva</t>
  </si>
  <si>
    <t>498455172</t>
  </si>
  <si>
    <t>129</t>
  </si>
  <si>
    <t>611741R</t>
  </si>
  <si>
    <t>dveře dřevěné francouzské s nadsvětlíkem - komplet dle ozn. D06/L</t>
  </si>
  <si>
    <t>611567966</t>
  </si>
  <si>
    <t>130</t>
  </si>
  <si>
    <t>766691914</t>
  </si>
  <si>
    <t>Vyvěšení nebo zavěšení dřevěných křídel dveří pl do 2 m2</t>
  </si>
  <si>
    <t>-994198757</t>
  </si>
  <si>
    <t>131</t>
  </si>
  <si>
    <t>998766101</t>
  </si>
  <si>
    <t>Přesun hmot tonážní pro konstrukce truhlářské v objektech v do 6 m</t>
  </si>
  <si>
    <t>215399584</t>
  </si>
  <si>
    <t>132</t>
  </si>
  <si>
    <t>998766181</t>
  </si>
  <si>
    <t>Příplatek k přesunu hmot tonážní 766 prováděný bez použití mechanizace</t>
  </si>
  <si>
    <t>-872260409</t>
  </si>
  <si>
    <t>767</t>
  </si>
  <si>
    <t>Konstrukce zámečnické</t>
  </si>
  <si>
    <t>133</t>
  </si>
  <si>
    <t>767161824</t>
  </si>
  <si>
    <t>Demontáž zábradlí schodišťového nerozebíratelného hmotnosti 1m zábradlí přes 20 kg do suti</t>
  </si>
  <si>
    <t>-1053563051</t>
  </si>
  <si>
    <t>3,4+0,8</t>
  </si>
  <si>
    <t>134</t>
  </si>
  <si>
    <t>767161R</t>
  </si>
  <si>
    <t>Dodávka + montáž zábradlí terasy na střeše - komplet dle v.č. Z01 (výplň, rám. podložky, kotvení, žárový zinek, dílenská PD atd.)</t>
  </si>
  <si>
    <t>-638509360</t>
  </si>
  <si>
    <t>135</t>
  </si>
  <si>
    <t>767161R1</t>
  </si>
  <si>
    <t>Dodávka + montáž zábradlí v 1PP - komplet dle v.č. Z02 (rám + příčle, kotvení, nátěr, dílenská PD atd.)</t>
  </si>
  <si>
    <t>-2140904835</t>
  </si>
  <si>
    <t>775</t>
  </si>
  <si>
    <t>Podlahy skládané</t>
  </si>
  <si>
    <t>136</t>
  </si>
  <si>
    <t>775411820</t>
  </si>
  <si>
    <t>Demontáž soklíků nebo lišt dřevěných připevňovaných vruty</t>
  </si>
  <si>
    <t>-798755104</t>
  </si>
  <si>
    <t>2*(4,85+4,59+2,8+2,52+0,65+2,9+2,8+4+3,33+1,47+3,4)-0,8*11</t>
  </si>
  <si>
    <t>137</t>
  </si>
  <si>
    <t>775521800</t>
  </si>
  <si>
    <t>Demontáž parketových tabulí s lištami lepenými</t>
  </si>
  <si>
    <t>1490687635</t>
  </si>
  <si>
    <t>8,2+22,7+13,3</t>
  </si>
  <si>
    <t>138</t>
  </si>
  <si>
    <t>775541811</t>
  </si>
  <si>
    <t>Demontáž podlah plovoucích laminátových lepených do suti</t>
  </si>
  <si>
    <t>2093344973</t>
  </si>
  <si>
    <t>8,7+5,5</t>
  </si>
  <si>
    <t>776</t>
  </si>
  <si>
    <t>Podlahy povlakové</t>
  </si>
  <si>
    <t>139</t>
  </si>
  <si>
    <t>776111115</t>
  </si>
  <si>
    <t>Broušení podkladu povlakových podlah před litím stěrky</t>
  </si>
  <si>
    <t>-1848258662</t>
  </si>
  <si>
    <t>140</t>
  </si>
  <si>
    <t>776111116</t>
  </si>
  <si>
    <t>Odstranění zbytků lepidla z podkladu broušením</t>
  </si>
  <si>
    <t>-422992337</t>
  </si>
  <si>
    <t>141</t>
  </si>
  <si>
    <t>776111311</t>
  </si>
  <si>
    <t>Vysátí podkladu povlakových podlah</t>
  </si>
  <si>
    <t>1691580209</t>
  </si>
  <si>
    <t>142</t>
  </si>
  <si>
    <t>776121111</t>
  </si>
  <si>
    <t>Vodou ředitelná penetrace savého podkladu povlakových podlah ředěná v poměru 1:3</t>
  </si>
  <si>
    <t>658945159</t>
  </si>
  <si>
    <t>8,9"dle ST1</t>
  </si>
  <si>
    <t>Mezisoučet"pod nivelačky</t>
  </si>
  <si>
    <t>73,6"pod lepení vinylu</t>
  </si>
  <si>
    <t>143</t>
  </si>
  <si>
    <t>776121411</t>
  </si>
  <si>
    <t>Penetrace dvousložková podlah na dřevo (špachtlováním)</t>
  </si>
  <si>
    <t>1092628443</t>
  </si>
  <si>
    <t>144</t>
  </si>
  <si>
    <t>776141123</t>
  </si>
  <si>
    <t>Vyrovnání podkladu povlakových podlah stěrkou pevnosti 30 MPa tl 8 mm</t>
  </si>
  <si>
    <t>-779484728</t>
  </si>
  <si>
    <t>145</t>
  </si>
  <si>
    <t>776231111</t>
  </si>
  <si>
    <t>Lepení lamel a čtverců z vinylu standardním lepidlem</t>
  </si>
  <si>
    <t>605288347</t>
  </si>
  <si>
    <t>146</t>
  </si>
  <si>
    <t>28411050</t>
  </si>
  <si>
    <t>dílce vinylové tl 2,0mm, nášlapná vrstva 0,40mm, úprava PUR, třída zátěže 23/32/41, otlak 0,05mm, R10, třída otěru T, hořlavost Bfl S1, bez ftalátů</t>
  </si>
  <si>
    <t>2138435559</t>
  </si>
  <si>
    <t>73,6*1,1 'Přepočtené koeficientem množství</t>
  </si>
  <si>
    <t>147</t>
  </si>
  <si>
    <t>776421111</t>
  </si>
  <si>
    <t>Montáž obvodových lišt lepením</t>
  </si>
  <si>
    <t>1169006445</t>
  </si>
  <si>
    <t>2*(4,59+4,89+2,52+2,8+0,65+2,8+6+3,33+4+1,47+3,4+4,8+2,7)-0,8*2*5-2,06"</t>
  </si>
  <si>
    <t>148</t>
  </si>
  <si>
    <t>28411010</t>
  </si>
  <si>
    <t>lišta soklová PVC 20x100mm</t>
  </si>
  <si>
    <t>1582818409</t>
  </si>
  <si>
    <t>77,84*1,02 'Přepočtené koeficientem množství</t>
  </si>
  <si>
    <t>149</t>
  </si>
  <si>
    <t>998776101</t>
  </si>
  <si>
    <t>Přesun hmot tonážní pro podlahy povlakové v objektech v do 6 m</t>
  </si>
  <si>
    <t>1720614909</t>
  </si>
  <si>
    <t>150</t>
  </si>
  <si>
    <t>998776181</t>
  </si>
  <si>
    <t>Příplatek k přesunu hmot tonážní 776 prováděný bez použití mechanizace</t>
  </si>
  <si>
    <t>444355654</t>
  </si>
  <si>
    <t>781</t>
  </si>
  <si>
    <t>Dokončovací práce - obklady</t>
  </si>
  <si>
    <t>151</t>
  </si>
  <si>
    <t>781121011</t>
  </si>
  <si>
    <t>Nátěr penetrační na stěnu</t>
  </si>
  <si>
    <t>371129106</t>
  </si>
  <si>
    <t>1,5*(1+0,5*2)</t>
  </si>
  <si>
    <t>152</t>
  </si>
  <si>
    <t>781474115</t>
  </si>
  <si>
    <t>Montáž obkladů vnitřních keramických hladkých do 25 ks/m2 lepených flexibilním lepidlem</t>
  </si>
  <si>
    <t>-1025849352</t>
  </si>
  <si>
    <t>153</t>
  </si>
  <si>
    <t>59761039</t>
  </si>
  <si>
    <t>obklad keramický hladký přes 22 do 25ks/m2</t>
  </si>
  <si>
    <t>1430164459</t>
  </si>
  <si>
    <t>3*1,1 'Přepočtené koeficientem množství</t>
  </si>
  <si>
    <t>154</t>
  </si>
  <si>
    <t>781494511</t>
  </si>
  <si>
    <t>Plastové profily ukončovací lepené flexibilním lepidlem</t>
  </si>
  <si>
    <t>-1457693038</t>
  </si>
  <si>
    <t>1,5*2+0,5*2+1</t>
  </si>
  <si>
    <t>155</t>
  </si>
  <si>
    <t>998781101</t>
  </si>
  <si>
    <t>Přesun hmot tonážní pro obklady keramické v objektech v do 6 m</t>
  </si>
  <si>
    <t>237688067</t>
  </si>
  <si>
    <t>783</t>
  </si>
  <si>
    <t>Dokončovací práce - nátěry</t>
  </si>
  <si>
    <t>156</t>
  </si>
  <si>
    <t>783301401</t>
  </si>
  <si>
    <t>Ometení zámečnických konstrukcí</t>
  </si>
  <si>
    <t>597308338</t>
  </si>
  <si>
    <t>(0,8+1,97*2)*(2*0,05+0,1)*6"zárubně</t>
  </si>
  <si>
    <t>157</t>
  </si>
  <si>
    <t>783314203</t>
  </si>
  <si>
    <t>Základní antikorozní jednonásobný syntetický samozákladující nátěr zámečnických konstrukcí</t>
  </si>
  <si>
    <t>-1879441517</t>
  </si>
  <si>
    <t>158</t>
  </si>
  <si>
    <t>783315103</t>
  </si>
  <si>
    <t>Mezinátěr jednonásobný syntetický samozákladující zámečnických konstrukcí</t>
  </si>
  <si>
    <t>-624430642</t>
  </si>
  <si>
    <t>159</t>
  </si>
  <si>
    <t>783317105</t>
  </si>
  <si>
    <t>Krycí jednonásobný syntetický samozákladující nátěr zámečnických konstrukcí</t>
  </si>
  <si>
    <t>678575844</t>
  </si>
  <si>
    <t>784</t>
  </si>
  <si>
    <t>Dokončovací práce - malby a tapety</t>
  </si>
  <si>
    <t>160</t>
  </si>
  <si>
    <t>784121001</t>
  </si>
  <si>
    <t>Oškrabání malby v mísnostech výšky do 3,80 m</t>
  </si>
  <si>
    <t>17079168</t>
  </si>
  <si>
    <t>8,2+22,7+14,7+13,3+5,8+8,9"stropy</t>
  </si>
  <si>
    <t>3,2*2*(4,59+4,89+2,52+2,8+0,65+2,8+6+3,33+4+1,47+3,4+4,8*2,7-3,4)"stěny</t>
  </si>
  <si>
    <t>161</t>
  </si>
  <si>
    <t>784121011</t>
  </si>
  <si>
    <t>Rozmývání podkladu po oškrabání malby v místnostech výšky do 3,80 m</t>
  </si>
  <si>
    <t>-304902531</t>
  </si>
  <si>
    <t>162</t>
  </si>
  <si>
    <t>784161201</t>
  </si>
  <si>
    <t>Lokální vyrovnání podkladu sádrovou stěrkou plochy do 0,1 m2 v místnostech výšky do 3,80 m</t>
  </si>
  <si>
    <t>-936122657</t>
  </si>
  <si>
    <t>25"odhad</t>
  </si>
  <si>
    <t>163</t>
  </si>
  <si>
    <t>784161211</t>
  </si>
  <si>
    <t>Lokální vyrovnání podkladu sádrovou stěrkou plochy do 0,25 m2 v místnostech výšky do 3,80 m</t>
  </si>
  <si>
    <t>138461475</t>
  </si>
  <si>
    <t>164</t>
  </si>
  <si>
    <t>784161221</t>
  </si>
  <si>
    <t>Lokální vyrovnání podkladu sádrovou stěrkou plochy do 0,5 m2 v místnostech výšky do 3,80 m</t>
  </si>
  <si>
    <t>910787408</t>
  </si>
  <si>
    <t>10"odhad</t>
  </si>
  <si>
    <t>165</t>
  </si>
  <si>
    <t>784161231</t>
  </si>
  <si>
    <t>Lokální vyrovnání podkladu sádrovou stěrkou plochy do 1,0 m2 v místnostech výšky do 3,80 m</t>
  </si>
  <si>
    <t>-1947815303</t>
  </si>
  <si>
    <t>2"odhad</t>
  </si>
  <si>
    <t>166</t>
  </si>
  <si>
    <t>784181101</t>
  </si>
  <si>
    <t>Základní akrylátová jednonásobná penetrace podkladu v místnostech výšky do 3,80m</t>
  </si>
  <si>
    <t>1685970512</t>
  </si>
  <si>
    <t>8,2+22,7+14,7+13,3+5,8+8,9"stropy pod štuk</t>
  </si>
  <si>
    <t>3,2*2*(4,59+4,89+2,52+2,8+0,65+2,8+6+3,33+4+1,47+3,4+4,8+2,7)"stěny plocha 1NP pod štuk</t>
  </si>
  <si>
    <t>3,8*2*(4,8+1,65)"v 1PP po vybourání schodiště</t>
  </si>
  <si>
    <t>167</t>
  </si>
  <si>
    <t>784181121</t>
  </si>
  <si>
    <t>Hloubková jednonásobná penetrace podkladu v místnostech výšky do 3,80 m</t>
  </si>
  <si>
    <t>-277081710</t>
  </si>
  <si>
    <t>168</t>
  </si>
  <si>
    <t>784211131</t>
  </si>
  <si>
    <t>Dvojnásobné bílé malby ze směsí za mokra minimálně otěruvzdorných v místnostech do 3,80 m</t>
  </si>
  <si>
    <t>-1884006170</t>
  </si>
  <si>
    <t>VRN</t>
  </si>
  <si>
    <t>Vedlejší rozpočtové náklady</t>
  </si>
  <si>
    <t>VRN3</t>
  </si>
  <si>
    <t>Zařízení staveniště</t>
  </si>
  <si>
    <t>169</t>
  </si>
  <si>
    <t>030001000</t>
  </si>
  <si>
    <t>Kč</t>
  </si>
  <si>
    <t>1024</t>
  </si>
  <si>
    <t>433172578</t>
  </si>
  <si>
    <t>VRN6</t>
  </si>
  <si>
    <t>Územní vlivy</t>
  </si>
  <si>
    <t>170</t>
  </si>
  <si>
    <t>060001000</t>
  </si>
  <si>
    <t>1980568650</t>
  </si>
  <si>
    <t>VRN7</t>
  </si>
  <si>
    <t>Provozní vlivy</t>
  </si>
  <si>
    <t>171</t>
  </si>
  <si>
    <t>071103000</t>
  </si>
  <si>
    <t>Provoz investora - provedení prachotěsné dělící stěny ve stávající chodbě, zvýšený úklid, omezení hlučnosti apod. dle požadavku investora</t>
  </si>
  <si>
    <t>-248950849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</si>
</sst>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26</v>
      </c>
      <c r="AL9" s="22"/>
      <c r="AM9" s="22"/>
      <c r="AN9" s="34" t="s">
        <v>27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29</v>
      </c>
      <c r="AL10" s="22"/>
      <c r="AM10" s="22"/>
      <c r="AN10" s="27" t="s">
        <v>30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29</v>
      </c>
      <c r="AL13" s="22"/>
      <c r="AM13" s="22"/>
      <c r="AN13" s="35" t="s">
        <v>34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34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32</v>
      </c>
      <c r="AL14" s="22"/>
      <c r="AM14" s="22"/>
      <c r="AN14" s="35" t="s">
        <v>34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29</v>
      </c>
      <c r="AL16" s="22"/>
      <c r="AM16" s="22"/>
      <c r="AN16" s="27" t="s">
        <v>36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29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7" t="s">
        <v>42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46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47</v>
      </c>
      <c r="E29" s="48"/>
      <c r="F29" s="32" t="s">
        <v>48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49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1"/>
    </row>
    <row r="35" s="2" customFormat="1" ht="25.92" customHeight="1">
      <c r="A35" s="39"/>
      <c r="B35" s="40"/>
      <c r="C35" s="53"/>
      <c r="D35" s="54" t="s">
        <v>53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54</v>
      </c>
      <c r="U35" s="55"/>
      <c r="V35" s="55"/>
      <c r="W35" s="55"/>
      <c r="X35" s="57" t="s">
        <v>55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56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9"/>
      <c r="B60" s="40"/>
      <c r="C60" s="41"/>
      <c r="D60" s="65" t="s">
        <v>58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58</v>
      </c>
      <c r="AI60" s="43"/>
      <c r="AJ60" s="43"/>
      <c r="AK60" s="43"/>
      <c r="AL60" s="43"/>
      <c r="AM60" s="65" t="s">
        <v>59</v>
      </c>
      <c r="AN60" s="43"/>
      <c r="AO60" s="43"/>
      <c r="AP60" s="41"/>
      <c r="AQ60" s="41"/>
      <c r="AR60" s="45"/>
      <c r="BE60" s="39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9"/>
      <c r="B64" s="40"/>
      <c r="C64" s="41"/>
      <c r="D64" s="62" t="s">
        <v>60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9"/>
      <c r="B75" s="40"/>
      <c r="C75" s="41"/>
      <c r="D75" s="65" t="s">
        <v>58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58</v>
      </c>
      <c r="AI75" s="43"/>
      <c r="AJ75" s="43"/>
      <c r="AK75" s="43"/>
      <c r="AL75" s="43"/>
      <c r="AM75" s="65" t="s">
        <v>59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3" t="s">
        <v>62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ZSORLI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a změna užívání části stavby - Relaxační prostory v 1.NP ZŠ Orlí v Liberci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2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č.p. 140, p.p.č. 1612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2" t="s">
        <v>24</v>
      </c>
      <c r="AJ87" s="41"/>
      <c r="AK87" s="41"/>
      <c r="AL87" s="41"/>
      <c r="AM87" s="80" t="str">
        <f>IF(AN8= "","",AN8)</f>
        <v>5.3.2020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2" t="s">
        <v>28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SM Liberec, Nám. Dr.E. Beneše1, 460 59 Liberec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2" t="s">
        <v>35</v>
      </c>
      <c r="AJ89" s="41"/>
      <c r="AK89" s="41"/>
      <c r="AL89" s="41"/>
      <c r="AM89" s="81" t="str">
        <f>IF(E17="","",E17)</f>
        <v>FS Vision, s.r.o., Liberec</v>
      </c>
      <c r="AN89" s="72"/>
      <c r="AO89" s="72"/>
      <c r="AP89" s="72"/>
      <c r="AQ89" s="41"/>
      <c r="AR89" s="45"/>
      <c r="AS89" s="82" t="s">
        <v>63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2" t="s">
        <v>33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2" t="s">
        <v>39</v>
      </c>
      <c r="AJ90" s="41"/>
      <c r="AK90" s="41"/>
      <c r="AL90" s="41"/>
      <c r="AM90" s="81" t="str">
        <f>IF(E20="","",E20)</f>
        <v>Ing.Jaroslav Šíma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64</v>
      </c>
      <c r="D92" s="95"/>
      <c r="E92" s="95"/>
      <c r="F92" s="95"/>
      <c r="G92" s="95"/>
      <c r="H92" s="96"/>
      <c r="I92" s="97" t="s">
        <v>65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66</v>
      </c>
      <c r="AH92" s="95"/>
      <c r="AI92" s="95"/>
      <c r="AJ92" s="95"/>
      <c r="AK92" s="95"/>
      <c r="AL92" s="95"/>
      <c r="AM92" s="95"/>
      <c r="AN92" s="97" t="s">
        <v>67</v>
      </c>
      <c r="AO92" s="95"/>
      <c r="AP92" s="99"/>
      <c r="AQ92" s="100" t="s">
        <v>68</v>
      </c>
      <c r="AR92" s="45"/>
      <c r="AS92" s="101" t="s">
        <v>69</v>
      </c>
      <c r="AT92" s="102" t="s">
        <v>70</v>
      </c>
      <c r="AU92" s="102" t="s">
        <v>71</v>
      </c>
      <c r="AV92" s="102" t="s">
        <v>72</v>
      </c>
      <c r="AW92" s="102" t="s">
        <v>73</v>
      </c>
      <c r="AX92" s="102" t="s">
        <v>74</v>
      </c>
      <c r="AY92" s="102" t="s">
        <v>75</v>
      </c>
      <c r="AZ92" s="102" t="s">
        <v>76</v>
      </c>
      <c r="BA92" s="102" t="s">
        <v>77</v>
      </c>
      <c r="BB92" s="102" t="s">
        <v>78</v>
      </c>
      <c r="BC92" s="102" t="s">
        <v>79</v>
      </c>
      <c r="BD92" s="103" t="s">
        <v>80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82</v>
      </c>
      <c r="BT94" s="118" t="s">
        <v>83</v>
      </c>
      <c r="BV94" s="118" t="s">
        <v>84</v>
      </c>
      <c r="BW94" s="118" t="s">
        <v>5</v>
      </c>
      <c r="BX94" s="118" t="s">
        <v>85</v>
      </c>
      <c r="CL94" s="118" t="s">
        <v>19</v>
      </c>
    </row>
    <row r="95" s="7" customFormat="1" ht="37.5" customHeight="1">
      <c r="A95" s="119" t="s">
        <v>86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'ZSORLI - Stavební úpravy ...'!J28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'ZSORLI - Stavební úpravy ...'!P140</f>
        <v>0</v>
      </c>
      <c r="AV95" s="128">
        <f>'ZSORLI - Stavební úpravy ...'!J31</f>
        <v>0</v>
      </c>
      <c r="AW95" s="128">
        <f>'ZSORLI - Stavební úpravy ...'!J32</f>
        <v>0</v>
      </c>
      <c r="AX95" s="128">
        <f>'ZSORLI - Stavební úpravy ...'!J33</f>
        <v>0</v>
      </c>
      <c r="AY95" s="128">
        <f>'ZSORLI - Stavební úpravy ...'!J34</f>
        <v>0</v>
      </c>
      <c r="AZ95" s="128">
        <f>'ZSORLI - Stavební úpravy ...'!F31</f>
        <v>0</v>
      </c>
      <c r="BA95" s="128">
        <f>'ZSORLI - Stavební úpravy ...'!F32</f>
        <v>0</v>
      </c>
      <c r="BB95" s="128">
        <f>'ZSORLI - Stavební úpravy ...'!F33</f>
        <v>0</v>
      </c>
      <c r="BC95" s="128">
        <f>'ZSORLI - Stavební úpravy ...'!F34</f>
        <v>0</v>
      </c>
      <c r="BD95" s="130">
        <f>'ZSORLI - Stavební úpravy ...'!F35</f>
        <v>0</v>
      </c>
      <c r="BE95" s="7"/>
      <c r="BT95" s="131" t="s">
        <v>88</v>
      </c>
      <c r="BU95" s="131" t="s">
        <v>89</v>
      </c>
      <c r="BV95" s="131" t="s">
        <v>84</v>
      </c>
      <c r="BW95" s="131" t="s">
        <v>5</v>
      </c>
      <c r="BX95" s="131" t="s">
        <v>85</v>
      </c>
      <c r="CL95" s="131" t="s">
        <v>19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Uq0BTNa+7ZuOC4zVmGZNewQtKlenCvJA8r0LRBlHccsBlEbCIOlDL9JFrJ5RvNKcCnhRIG4mCxekrfpNkKFirg==" hashValue="l1LXO8+6+rVxvSSnmrpLOljhrZa89ECiIMyjCOR8ud5nCoF8Q3XKBdE4Urs1DEPgT959CFP4XJZ4YyFYq+sbmg==" algorithmName="SHA-512" password="EA0A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ZSORLI - Stavební úpravy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0"/>
      <c r="AT3" s="17" t="s">
        <v>90</v>
      </c>
    </row>
    <row r="4" s="1" customFormat="1" ht="24.96" customHeight="1">
      <c r="B4" s="20"/>
      <c r="D4" s="136" t="s">
        <v>91</v>
      </c>
      <c r="I4" s="132"/>
      <c r="L4" s="20"/>
      <c r="M4" s="137" t="s">
        <v>10</v>
      </c>
      <c r="AT4" s="17" t="s">
        <v>4</v>
      </c>
    </row>
    <row r="5" s="1" customFormat="1" ht="6.96" customHeight="1">
      <c r="B5" s="20"/>
      <c r="I5" s="132"/>
      <c r="L5" s="20"/>
    </row>
    <row r="6" s="2" customFormat="1" ht="12" customHeight="1">
      <c r="A6" s="39"/>
      <c r="B6" s="45"/>
      <c r="C6" s="39"/>
      <c r="D6" s="138" t="s">
        <v>16</v>
      </c>
      <c r="E6" s="39"/>
      <c r="F6" s="39"/>
      <c r="G6" s="39"/>
      <c r="H6" s="39"/>
      <c r="I6" s="1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40" t="s">
        <v>17</v>
      </c>
      <c r="F7" s="39"/>
      <c r="G7" s="39"/>
      <c r="H7" s="39"/>
      <c r="I7" s="1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1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8" t="s">
        <v>18</v>
      </c>
      <c r="E9" s="39"/>
      <c r="F9" s="141" t="s">
        <v>19</v>
      </c>
      <c r="G9" s="39"/>
      <c r="H9" s="39"/>
      <c r="I9" s="142" t="s">
        <v>20</v>
      </c>
      <c r="J9" s="141" t="s">
        <v>21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8" t="s">
        <v>22</v>
      </c>
      <c r="E10" s="39"/>
      <c r="F10" s="141" t="s">
        <v>23</v>
      </c>
      <c r="G10" s="39"/>
      <c r="H10" s="39"/>
      <c r="I10" s="142" t="s">
        <v>24</v>
      </c>
      <c r="J10" s="143" t="str">
        <f>'Rekapitulace stavby'!AN8</f>
        <v>5.3.2020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21.84" customHeight="1">
      <c r="A11" s="39"/>
      <c r="B11" s="45"/>
      <c r="C11" s="39"/>
      <c r="D11" s="39"/>
      <c r="E11" s="39"/>
      <c r="F11" s="39"/>
      <c r="G11" s="39"/>
      <c r="H11" s="39"/>
      <c r="I11" s="144" t="s">
        <v>26</v>
      </c>
      <c r="J11" s="145" t="s">
        <v>27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8" t="s">
        <v>28</v>
      </c>
      <c r="E12" s="39"/>
      <c r="F12" s="39"/>
      <c r="G12" s="39"/>
      <c r="H12" s="39"/>
      <c r="I12" s="142" t="s">
        <v>29</v>
      </c>
      <c r="J12" s="141" t="s">
        <v>30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41" t="s">
        <v>31</v>
      </c>
      <c r="F13" s="39"/>
      <c r="G13" s="39"/>
      <c r="H13" s="39"/>
      <c r="I13" s="142" t="s">
        <v>32</v>
      </c>
      <c r="J13" s="141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1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8" t="s">
        <v>33</v>
      </c>
      <c r="E15" s="39"/>
      <c r="F15" s="39"/>
      <c r="G15" s="39"/>
      <c r="H15" s="39"/>
      <c r="I15" s="142" t="s">
        <v>29</v>
      </c>
      <c r="J15" s="33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3" t="str">
        <f>'Rekapitulace stavby'!E14</f>
        <v>Vyplň údaj</v>
      </c>
      <c r="F16" s="141"/>
      <c r="G16" s="141"/>
      <c r="H16" s="141"/>
      <c r="I16" s="142" t="s">
        <v>32</v>
      </c>
      <c r="J16" s="33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1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8" t="s">
        <v>35</v>
      </c>
      <c r="E18" s="39"/>
      <c r="F18" s="39"/>
      <c r="G18" s="39"/>
      <c r="H18" s="39"/>
      <c r="I18" s="142" t="s">
        <v>29</v>
      </c>
      <c r="J18" s="141" t="s">
        <v>36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1" t="s">
        <v>37</v>
      </c>
      <c r="F19" s="39"/>
      <c r="G19" s="39"/>
      <c r="H19" s="39"/>
      <c r="I19" s="142" t="s">
        <v>32</v>
      </c>
      <c r="J19" s="141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8" t="s">
        <v>39</v>
      </c>
      <c r="E21" s="39"/>
      <c r="F21" s="39"/>
      <c r="G21" s="39"/>
      <c r="H21" s="39"/>
      <c r="I21" s="142" t="s">
        <v>29</v>
      </c>
      <c r="J21" s="141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41" t="s">
        <v>40</v>
      </c>
      <c r="F22" s="39"/>
      <c r="G22" s="39"/>
      <c r="H22" s="39"/>
      <c r="I22" s="142" t="s">
        <v>32</v>
      </c>
      <c r="J22" s="141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8" t="s">
        <v>41</v>
      </c>
      <c r="E24" s="39"/>
      <c r="F24" s="39"/>
      <c r="G24" s="39"/>
      <c r="H24" s="39"/>
      <c r="I24" s="1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46"/>
      <c r="B25" s="147"/>
      <c r="C25" s="146"/>
      <c r="D25" s="146"/>
      <c r="E25" s="148" t="s">
        <v>42</v>
      </c>
      <c r="F25" s="148"/>
      <c r="G25" s="148"/>
      <c r="H25" s="148"/>
      <c r="I25" s="149"/>
      <c r="J25" s="146"/>
      <c r="K25" s="146"/>
      <c r="L25" s="150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51"/>
      <c r="E27" s="151"/>
      <c r="F27" s="151"/>
      <c r="G27" s="151"/>
      <c r="H27" s="151"/>
      <c r="I27" s="152"/>
      <c r="J27" s="151"/>
      <c r="K27" s="151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53" t="s">
        <v>43</v>
      </c>
      <c r="E28" s="39"/>
      <c r="F28" s="39"/>
      <c r="G28" s="39"/>
      <c r="H28" s="39"/>
      <c r="I28" s="139"/>
      <c r="J28" s="154">
        <f>ROUND(J140, 2)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55" t="s">
        <v>45</v>
      </c>
      <c r="G30" s="39"/>
      <c r="H30" s="39"/>
      <c r="I30" s="156" t="s">
        <v>44</v>
      </c>
      <c r="J30" s="155" t="s">
        <v>46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7" t="s">
        <v>47</v>
      </c>
      <c r="E31" s="138" t="s">
        <v>48</v>
      </c>
      <c r="F31" s="158">
        <f>ROUND((SUM(BE140:BE508)),  2)</f>
        <v>0</v>
      </c>
      <c r="G31" s="39"/>
      <c r="H31" s="39"/>
      <c r="I31" s="159">
        <v>0.20999999999999999</v>
      </c>
      <c r="J31" s="158">
        <f>ROUND(((SUM(BE140:BE508))*I31),  2)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8" t="s">
        <v>49</v>
      </c>
      <c r="F32" s="158">
        <f>ROUND((SUM(BF140:BF508)),  2)</f>
        <v>0</v>
      </c>
      <c r="G32" s="39"/>
      <c r="H32" s="39"/>
      <c r="I32" s="159">
        <v>0.14999999999999999</v>
      </c>
      <c r="J32" s="158">
        <f>ROUND(((SUM(BF140:BF508))*I32), 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8" t="s">
        <v>50</v>
      </c>
      <c r="F33" s="158">
        <f>ROUND((SUM(BG140:BG508)),  2)</f>
        <v>0</v>
      </c>
      <c r="G33" s="39"/>
      <c r="H33" s="39"/>
      <c r="I33" s="159">
        <v>0.20999999999999999</v>
      </c>
      <c r="J33" s="158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8" t="s">
        <v>51</v>
      </c>
      <c r="F34" s="158">
        <f>ROUND((SUM(BH140:BH508)),  2)</f>
        <v>0</v>
      </c>
      <c r="G34" s="39"/>
      <c r="H34" s="39"/>
      <c r="I34" s="159">
        <v>0.14999999999999999</v>
      </c>
      <c r="J34" s="158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52</v>
      </c>
      <c r="F35" s="158">
        <f>ROUND((SUM(BI140:BI508)),  2)</f>
        <v>0</v>
      </c>
      <c r="G35" s="39"/>
      <c r="H35" s="39"/>
      <c r="I35" s="159">
        <v>0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1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60"/>
      <c r="D37" s="161" t="s">
        <v>53</v>
      </c>
      <c r="E37" s="162"/>
      <c r="F37" s="162"/>
      <c r="G37" s="163" t="s">
        <v>54</v>
      </c>
      <c r="H37" s="164" t="s">
        <v>55</v>
      </c>
      <c r="I37" s="165"/>
      <c r="J37" s="166">
        <f>SUM(J28:J35)</f>
        <v>0</v>
      </c>
      <c r="K37" s="167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1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0"/>
      <c r="I39" s="132"/>
      <c r="L39" s="20"/>
    </row>
    <row r="40" s="1" customFormat="1" ht="14.4" customHeight="1">
      <c r="B40" s="20"/>
      <c r="I40" s="132"/>
      <c r="L40" s="20"/>
    </row>
    <row r="41" s="1" customFormat="1" ht="14.4" customHeight="1">
      <c r="B41" s="20"/>
      <c r="I41" s="132"/>
      <c r="L41" s="20"/>
    </row>
    <row r="42" s="1" customFormat="1" ht="14.4" customHeight="1">
      <c r="B42" s="20"/>
      <c r="I42" s="132"/>
      <c r="L42" s="20"/>
    </row>
    <row r="43" s="1" customFormat="1" ht="14.4" customHeight="1">
      <c r="B43" s="20"/>
      <c r="I43" s="132"/>
      <c r="L43" s="20"/>
    </row>
    <row r="44" s="1" customFormat="1" ht="14.4" customHeight="1">
      <c r="B44" s="20"/>
      <c r="I44" s="132"/>
      <c r="L44" s="20"/>
    </row>
    <row r="45" s="1" customFormat="1" ht="14.4" customHeight="1">
      <c r="B45" s="20"/>
      <c r="I45" s="132"/>
      <c r="L45" s="20"/>
    </row>
    <row r="46" s="1" customFormat="1" ht="14.4" customHeight="1">
      <c r="B46" s="20"/>
      <c r="I46" s="132"/>
      <c r="L46" s="20"/>
    </row>
    <row r="47" s="1" customFormat="1" ht="14.4" customHeight="1">
      <c r="B47" s="20"/>
      <c r="I47" s="132"/>
      <c r="L47" s="20"/>
    </row>
    <row r="48" s="1" customFormat="1" ht="14.4" customHeight="1">
      <c r="B48" s="20"/>
      <c r="I48" s="132"/>
      <c r="L48" s="20"/>
    </row>
    <row r="49" s="2" customFormat="1" ht="14.4" customHeight="1">
      <c r="B49" s="64"/>
      <c r="D49" s="168" t="s">
        <v>56</v>
      </c>
      <c r="E49" s="169"/>
      <c r="F49" s="169"/>
      <c r="G49" s="168" t="s">
        <v>57</v>
      </c>
      <c r="H49" s="169"/>
      <c r="I49" s="170"/>
      <c r="J49" s="169"/>
      <c r="K49" s="169"/>
      <c r="L49" s="64"/>
    </row>
    <row r="50">
      <c r="B50" s="20"/>
      <c r="L50" s="20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 s="2" customFormat="1">
      <c r="A60" s="39"/>
      <c r="B60" s="45"/>
      <c r="C60" s="39"/>
      <c r="D60" s="171" t="s">
        <v>58</v>
      </c>
      <c r="E60" s="172"/>
      <c r="F60" s="173" t="s">
        <v>59</v>
      </c>
      <c r="G60" s="171" t="s">
        <v>58</v>
      </c>
      <c r="H60" s="172"/>
      <c r="I60" s="174"/>
      <c r="J60" s="175" t="s">
        <v>59</v>
      </c>
      <c r="K60" s="172"/>
      <c r="L60" s="64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>
      <c r="B61" s="20"/>
      <c r="L61" s="20"/>
    </row>
    <row r="62">
      <c r="B62" s="20"/>
      <c r="L62" s="20"/>
    </row>
    <row r="63">
      <c r="B63" s="20"/>
      <c r="L63" s="20"/>
    </row>
    <row r="64" s="2" customFormat="1">
      <c r="A64" s="39"/>
      <c r="B64" s="45"/>
      <c r="C64" s="39"/>
      <c r="D64" s="168" t="s">
        <v>60</v>
      </c>
      <c r="E64" s="176"/>
      <c r="F64" s="176"/>
      <c r="G64" s="168" t="s">
        <v>61</v>
      </c>
      <c r="H64" s="176"/>
      <c r="I64" s="177"/>
      <c r="J64" s="176"/>
      <c r="K64" s="176"/>
      <c r="L64" s="64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>
      <c r="B65" s="20"/>
      <c r="L65" s="2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 s="2" customFormat="1">
      <c r="A75" s="39"/>
      <c r="B75" s="45"/>
      <c r="C75" s="39"/>
      <c r="D75" s="171" t="s">
        <v>58</v>
      </c>
      <c r="E75" s="172"/>
      <c r="F75" s="173" t="s">
        <v>59</v>
      </c>
      <c r="G75" s="171" t="s">
        <v>58</v>
      </c>
      <c r="H75" s="172"/>
      <c r="I75" s="174"/>
      <c r="J75" s="175" t="s">
        <v>59</v>
      </c>
      <c r="K75" s="172"/>
      <c r="L75" s="64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4.4" customHeight="1">
      <c r="A76" s="39"/>
      <c r="B76" s="178"/>
      <c r="C76" s="179"/>
      <c r="D76" s="179"/>
      <c r="E76" s="179"/>
      <c r="F76" s="179"/>
      <c r="G76" s="179"/>
      <c r="H76" s="179"/>
      <c r="I76" s="180"/>
      <c r="J76" s="179"/>
      <c r="K76" s="17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181"/>
      <c r="C80" s="182"/>
      <c r="D80" s="182"/>
      <c r="E80" s="182"/>
      <c r="F80" s="182"/>
      <c r="G80" s="182"/>
      <c r="H80" s="182"/>
      <c r="I80" s="183"/>
      <c r="J80" s="182"/>
      <c r="K80" s="182"/>
      <c r="L80" s="64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3" t="s">
        <v>92</v>
      </c>
      <c r="D81" s="41"/>
      <c r="E81" s="41"/>
      <c r="F81" s="41"/>
      <c r="G81" s="41"/>
      <c r="H81" s="41"/>
      <c r="I81" s="139"/>
      <c r="J81" s="41"/>
      <c r="K81" s="4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9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2" t="s">
        <v>16</v>
      </c>
      <c r="D83" s="41"/>
      <c r="E83" s="41"/>
      <c r="F83" s="41"/>
      <c r="G83" s="41"/>
      <c r="H83" s="41"/>
      <c r="I83" s="139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7" t="str">
        <f>E7</f>
        <v>Stavební úpravy a změna užívání části stavby - Relaxační prostory v 1.NP ZŠ Orlí v Liberci</v>
      </c>
      <c r="F84" s="41"/>
      <c r="G84" s="41"/>
      <c r="H84" s="41"/>
      <c r="I84" s="139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139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22</v>
      </c>
      <c r="D86" s="41"/>
      <c r="E86" s="41"/>
      <c r="F86" s="27" t="str">
        <f>F10</f>
        <v>č.p. 140, p.p.č. 1612</v>
      </c>
      <c r="G86" s="41"/>
      <c r="H86" s="41"/>
      <c r="I86" s="142" t="s">
        <v>24</v>
      </c>
      <c r="J86" s="80" t="str">
        <f>IF(J10="","",J10)</f>
        <v>5.3.2020</v>
      </c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9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2" t="s">
        <v>28</v>
      </c>
      <c r="D88" s="41"/>
      <c r="E88" s="41"/>
      <c r="F88" s="27" t="str">
        <f>E13</f>
        <v>SM Liberec, Nám. Dr.E. Beneše1, 460 59 Liberec</v>
      </c>
      <c r="G88" s="41"/>
      <c r="H88" s="41"/>
      <c r="I88" s="142" t="s">
        <v>35</v>
      </c>
      <c r="J88" s="37" t="str">
        <f>E19</f>
        <v>FS Vision, s.r.o., Liberec</v>
      </c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2" t="s">
        <v>33</v>
      </c>
      <c r="D89" s="41"/>
      <c r="E89" s="41"/>
      <c r="F89" s="27" t="str">
        <f>IF(E16="","",E16)</f>
        <v>Vyplň údaj</v>
      </c>
      <c r="G89" s="41"/>
      <c r="H89" s="41"/>
      <c r="I89" s="142" t="s">
        <v>39</v>
      </c>
      <c r="J89" s="37" t="str">
        <f>E22</f>
        <v>Ing.Jaroslav Šíma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139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9.28" customHeight="1">
      <c r="A91" s="39"/>
      <c r="B91" s="40"/>
      <c r="C91" s="184" t="s">
        <v>93</v>
      </c>
      <c r="D91" s="185"/>
      <c r="E91" s="185"/>
      <c r="F91" s="185"/>
      <c r="G91" s="185"/>
      <c r="H91" s="185"/>
      <c r="I91" s="186"/>
      <c r="J91" s="187" t="s">
        <v>94</v>
      </c>
      <c r="K91" s="185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39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2.8" customHeight="1">
      <c r="A93" s="39"/>
      <c r="B93" s="40"/>
      <c r="C93" s="188" t="s">
        <v>95</v>
      </c>
      <c r="D93" s="41"/>
      <c r="E93" s="41"/>
      <c r="F93" s="41"/>
      <c r="G93" s="41"/>
      <c r="H93" s="41"/>
      <c r="I93" s="139"/>
      <c r="J93" s="111">
        <f>J140</f>
        <v>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U93" s="17" t="s">
        <v>96</v>
      </c>
    </row>
    <row r="94" s="9" customFormat="1" ht="24.96" customHeight="1">
      <c r="A94" s="9"/>
      <c r="B94" s="189"/>
      <c r="C94" s="190"/>
      <c r="D94" s="191" t="s">
        <v>97</v>
      </c>
      <c r="E94" s="192"/>
      <c r="F94" s="192"/>
      <c r="G94" s="192"/>
      <c r="H94" s="192"/>
      <c r="I94" s="193"/>
      <c r="J94" s="194">
        <f>J141</f>
        <v>0</v>
      </c>
      <c r="K94" s="190"/>
      <c r="L94" s="195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="10" customFormat="1" ht="19.92" customHeight="1">
      <c r="A95" s="10"/>
      <c r="B95" s="196"/>
      <c r="C95" s="197"/>
      <c r="D95" s="198" t="s">
        <v>98</v>
      </c>
      <c r="E95" s="199"/>
      <c r="F95" s="199"/>
      <c r="G95" s="199"/>
      <c r="H95" s="199"/>
      <c r="I95" s="200"/>
      <c r="J95" s="201">
        <f>J142</f>
        <v>0</v>
      </c>
      <c r="K95" s="197"/>
      <c r="L95" s="202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96"/>
      <c r="C96" s="197"/>
      <c r="D96" s="198" t="s">
        <v>99</v>
      </c>
      <c r="E96" s="199"/>
      <c r="F96" s="199"/>
      <c r="G96" s="199"/>
      <c r="H96" s="199"/>
      <c r="I96" s="200"/>
      <c r="J96" s="201">
        <f>J155</f>
        <v>0</v>
      </c>
      <c r="K96" s="197"/>
      <c r="L96" s="20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6"/>
      <c r="C97" s="197"/>
      <c r="D97" s="198" t="s">
        <v>100</v>
      </c>
      <c r="E97" s="199"/>
      <c r="F97" s="199"/>
      <c r="G97" s="199"/>
      <c r="H97" s="199"/>
      <c r="I97" s="200"/>
      <c r="J97" s="201">
        <f>J177</f>
        <v>0</v>
      </c>
      <c r="K97" s="197"/>
      <c r="L97" s="20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6"/>
      <c r="C98" s="197"/>
      <c r="D98" s="198" t="s">
        <v>101</v>
      </c>
      <c r="E98" s="199"/>
      <c r="F98" s="199"/>
      <c r="G98" s="199"/>
      <c r="H98" s="199"/>
      <c r="I98" s="200"/>
      <c r="J98" s="201">
        <f>J231</f>
        <v>0</v>
      </c>
      <c r="K98" s="197"/>
      <c r="L98" s="20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97"/>
      <c r="D99" s="198" t="s">
        <v>102</v>
      </c>
      <c r="E99" s="199"/>
      <c r="F99" s="199"/>
      <c r="G99" s="199"/>
      <c r="H99" s="199"/>
      <c r="I99" s="200"/>
      <c r="J99" s="201">
        <f>J277</f>
        <v>0</v>
      </c>
      <c r="K99" s="197"/>
      <c r="L99" s="20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97"/>
      <c r="D100" s="198" t="s">
        <v>103</v>
      </c>
      <c r="E100" s="199"/>
      <c r="F100" s="199"/>
      <c r="G100" s="199"/>
      <c r="H100" s="199"/>
      <c r="I100" s="200"/>
      <c r="J100" s="201">
        <f>J285</f>
        <v>0</v>
      </c>
      <c r="K100" s="197"/>
      <c r="L100" s="20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104</v>
      </c>
      <c r="E101" s="192"/>
      <c r="F101" s="192"/>
      <c r="G101" s="192"/>
      <c r="H101" s="192"/>
      <c r="I101" s="193"/>
      <c r="J101" s="194">
        <f>J287</f>
        <v>0</v>
      </c>
      <c r="K101" s="190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97"/>
      <c r="D102" s="198" t="s">
        <v>105</v>
      </c>
      <c r="E102" s="199"/>
      <c r="F102" s="199"/>
      <c r="G102" s="199"/>
      <c r="H102" s="199"/>
      <c r="I102" s="200"/>
      <c r="J102" s="201">
        <f>J288</f>
        <v>0</v>
      </c>
      <c r="K102" s="197"/>
      <c r="L102" s="20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97"/>
      <c r="D103" s="198" t="s">
        <v>106</v>
      </c>
      <c r="E103" s="199"/>
      <c r="F103" s="199"/>
      <c r="G103" s="199"/>
      <c r="H103" s="199"/>
      <c r="I103" s="200"/>
      <c r="J103" s="201">
        <f>J342</f>
        <v>0</v>
      </c>
      <c r="K103" s="197"/>
      <c r="L103" s="20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97"/>
      <c r="D104" s="198" t="s">
        <v>107</v>
      </c>
      <c r="E104" s="199"/>
      <c r="F104" s="199"/>
      <c r="G104" s="199"/>
      <c r="H104" s="199"/>
      <c r="I104" s="200"/>
      <c r="J104" s="201">
        <f>J370</f>
        <v>0</v>
      </c>
      <c r="K104" s="197"/>
      <c r="L104" s="20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97"/>
      <c r="D105" s="198" t="s">
        <v>108</v>
      </c>
      <c r="E105" s="199"/>
      <c r="F105" s="199"/>
      <c r="G105" s="199"/>
      <c r="H105" s="199"/>
      <c r="I105" s="200"/>
      <c r="J105" s="201">
        <f>J373</f>
        <v>0</v>
      </c>
      <c r="K105" s="197"/>
      <c r="L105" s="20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97"/>
      <c r="D106" s="198" t="s">
        <v>109</v>
      </c>
      <c r="E106" s="199"/>
      <c r="F106" s="199"/>
      <c r="G106" s="199"/>
      <c r="H106" s="199"/>
      <c r="I106" s="200"/>
      <c r="J106" s="201">
        <f>J375</f>
        <v>0</v>
      </c>
      <c r="K106" s="197"/>
      <c r="L106" s="20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97"/>
      <c r="D107" s="198" t="s">
        <v>110</v>
      </c>
      <c r="E107" s="199"/>
      <c r="F107" s="199"/>
      <c r="G107" s="199"/>
      <c r="H107" s="199"/>
      <c r="I107" s="200"/>
      <c r="J107" s="201">
        <f>J377</f>
        <v>0</v>
      </c>
      <c r="K107" s="197"/>
      <c r="L107" s="20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97"/>
      <c r="D108" s="198" t="s">
        <v>111</v>
      </c>
      <c r="E108" s="199"/>
      <c r="F108" s="199"/>
      <c r="G108" s="199"/>
      <c r="H108" s="199"/>
      <c r="I108" s="200"/>
      <c r="J108" s="201">
        <f>J379</f>
        <v>0</v>
      </c>
      <c r="K108" s="197"/>
      <c r="L108" s="20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97"/>
      <c r="D109" s="198" t="s">
        <v>112</v>
      </c>
      <c r="E109" s="199"/>
      <c r="F109" s="199"/>
      <c r="G109" s="199"/>
      <c r="H109" s="199"/>
      <c r="I109" s="200"/>
      <c r="J109" s="201">
        <f>J381</f>
        <v>0</v>
      </c>
      <c r="K109" s="197"/>
      <c r="L109" s="20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97"/>
      <c r="D110" s="198" t="s">
        <v>113</v>
      </c>
      <c r="E110" s="199"/>
      <c r="F110" s="199"/>
      <c r="G110" s="199"/>
      <c r="H110" s="199"/>
      <c r="I110" s="200"/>
      <c r="J110" s="201">
        <f>J396</f>
        <v>0</v>
      </c>
      <c r="K110" s="197"/>
      <c r="L110" s="20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97"/>
      <c r="D111" s="198" t="s">
        <v>114</v>
      </c>
      <c r="E111" s="199"/>
      <c r="F111" s="199"/>
      <c r="G111" s="199"/>
      <c r="H111" s="199"/>
      <c r="I111" s="200"/>
      <c r="J111" s="201">
        <f>J404</f>
        <v>0</v>
      </c>
      <c r="K111" s="197"/>
      <c r="L111" s="20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97"/>
      <c r="D112" s="198" t="s">
        <v>115</v>
      </c>
      <c r="E112" s="199"/>
      <c r="F112" s="199"/>
      <c r="G112" s="199"/>
      <c r="H112" s="199"/>
      <c r="I112" s="200"/>
      <c r="J112" s="201">
        <f>J413</f>
        <v>0</v>
      </c>
      <c r="K112" s="197"/>
      <c r="L112" s="20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97"/>
      <c r="D113" s="198" t="s">
        <v>116</v>
      </c>
      <c r="E113" s="199"/>
      <c r="F113" s="199"/>
      <c r="G113" s="199"/>
      <c r="H113" s="199"/>
      <c r="I113" s="200"/>
      <c r="J113" s="201">
        <f>J421</f>
        <v>0</v>
      </c>
      <c r="K113" s="197"/>
      <c r="L113" s="20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97"/>
      <c r="D114" s="198" t="s">
        <v>117</v>
      </c>
      <c r="E114" s="199"/>
      <c r="F114" s="199"/>
      <c r="G114" s="199"/>
      <c r="H114" s="199"/>
      <c r="I114" s="200"/>
      <c r="J114" s="201">
        <f>J426</f>
        <v>0</v>
      </c>
      <c r="K114" s="197"/>
      <c r="L114" s="20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6"/>
      <c r="C115" s="197"/>
      <c r="D115" s="198" t="s">
        <v>118</v>
      </c>
      <c r="E115" s="199"/>
      <c r="F115" s="199"/>
      <c r="G115" s="199"/>
      <c r="H115" s="199"/>
      <c r="I115" s="200"/>
      <c r="J115" s="201">
        <f>J433</f>
        <v>0</v>
      </c>
      <c r="K115" s="197"/>
      <c r="L115" s="20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6"/>
      <c r="C116" s="197"/>
      <c r="D116" s="198" t="s">
        <v>119</v>
      </c>
      <c r="E116" s="199"/>
      <c r="F116" s="199"/>
      <c r="G116" s="199"/>
      <c r="H116" s="199"/>
      <c r="I116" s="200"/>
      <c r="J116" s="201">
        <f>J462</f>
        <v>0</v>
      </c>
      <c r="K116" s="197"/>
      <c r="L116" s="20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6"/>
      <c r="C117" s="197"/>
      <c r="D117" s="198" t="s">
        <v>120</v>
      </c>
      <c r="E117" s="199"/>
      <c r="F117" s="199"/>
      <c r="G117" s="199"/>
      <c r="H117" s="199"/>
      <c r="I117" s="200"/>
      <c r="J117" s="201">
        <f>J471</f>
        <v>0</v>
      </c>
      <c r="K117" s="197"/>
      <c r="L117" s="20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6"/>
      <c r="C118" s="197"/>
      <c r="D118" s="198" t="s">
        <v>121</v>
      </c>
      <c r="E118" s="199"/>
      <c r="F118" s="199"/>
      <c r="G118" s="199"/>
      <c r="H118" s="199"/>
      <c r="I118" s="200"/>
      <c r="J118" s="201">
        <f>J477</f>
        <v>0</v>
      </c>
      <c r="K118" s="197"/>
      <c r="L118" s="20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89"/>
      <c r="C119" s="190"/>
      <c r="D119" s="191" t="s">
        <v>122</v>
      </c>
      <c r="E119" s="192"/>
      <c r="F119" s="192"/>
      <c r="G119" s="192"/>
      <c r="H119" s="192"/>
      <c r="I119" s="193"/>
      <c r="J119" s="194">
        <f>J502</f>
        <v>0</v>
      </c>
      <c r="K119" s="190"/>
      <c r="L119" s="195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96"/>
      <c r="C120" s="197"/>
      <c r="D120" s="198" t="s">
        <v>123</v>
      </c>
      <c r="E120" s="199"/>
      <c r="F120" s="199"/>
      <c r="G120" s="199"/>
      <c r="H120" s="199"/>
      <c r="I120" s="200"/>
      <c r="J120" s="201">
        <f>J503</f>
        <v>0</v>
      </c>
      <c r="K120" s="197"/>
      <c r="L120" s="202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6"/>
      <c r="C121" s="197"/>
      <c r="D121" s="198" t="s">
        <v>124</v>
      </c>
      <c r="E121" s="199"/>
      <c r="F121" s="199"/>
      <c r="G121" s="199"/>
      <c r="H121" s="199"/>
      <c r="I121" s="200"/>
      <c r="J121" s="201">
        <f>J505</f>
        <v>0</v>
      </c>
      <c r="K121" s="197"/>
      <c r="L121" s="202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6"/>
      <c r="C122" s="197"/>
      <c r="D122" s="198" t="s">
        <v>125</v>
      </c>
      <c r="E122" s="199"/>
      <c r="F122" s="199"/>
      <c r="G122" s="199"/>
      <c r="H122" s="199"/>
      <c r="I122" s="200"/>
      <c r="J122" s="201">
        <f>J507</f>
        <v>0</v>
      </c>
      <c r="K122" s="197"/>
      <c r="L122" s="202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139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180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183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3" t="s">
        <v>126</v>
      </c>
      <c r="D129" s="41"/>
      <c r="E129" s="41"/>
      <c r="F129" s="41"/>
      <c r="G129" s="41"/>
      <c r="H129" s="41"/>
      <c r="I129" s="139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139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2" t="s">
        <v>16</v>
      </c>
      <c r="D131" s="41"/>
      <c r="E131" s="41"/>
      <c r="F131" s="41"/>
      <c r="G131" s="41"/>
      <c r="H131" s="41"/>
      <c r="I131" s="139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7" t="str">
        <f>E7</f>
        <v>Stavební úpravy a změna užívání části stavby - Relaxační prostory v 1.NP ZŠ Orlí v Liberci</v>
      </c>
      <c r="F132" s="41"/>
      <c r="G132" s="41"/>
      <c r="H132" s="41"/>
      <c r="I132" s="139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139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2" t="s">
        <v>22</v>
      </c>
      <c r="D134" s="41"/>
      <c r="E134" s="41"/>
      <c r="F134" s="27" t="str">
        <f>F10</f>
        <v>č.p. 140, p.p.č. 1612</v>
      </c>
      <c r="G134" s="41"/>
      <c r="H134" s="41"/>
      <c r="I134" s="142" t="s">
        <v>24</v>
      </c>
      <c r="J134" s="80" t="str">
        <f>IF(J10="","",J10)</f>
        <v>5.3.2020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139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5.65" customHeight="1">
      <c r="A136" s="39"/>
      <c r="B136" s="40"/>
      <c r="C136" s="32" t="s">
        <v>28</v>
      </c>
      <c r="D136" s="41"/>
      <c r="E136" s="41"/>
      <c r="F136" s="27" t="str">
        <f>E13</f>
        <v>SM Liberec, Nám. Dr.E. Beneše1, 460 59 Liberec</v>
      </c>
      <c r="G136" s="41"/>
      <c r="H136" s="41"/>
      <c r="I136" s="142" t="s">
        <v>35</v>
      </c>
      <c r="J136" s="37" t="str">
        <f>E19</f>
        <v>FS Vision, s.r.o., Liberec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2" t="s">
        <v>33</v>
      </c>
      <c r="D137" s="41"/>
      <c r="E137" s="41"/>
      <c r="F137" s="27" t="str">
        <f>IF(E16="","",E16)</f>
        <v>Vyplň údaj</v>
      </c>
      <c r="G137" s="41"/>
      <c r="H137" s="41"/>
      <c r="I137" s="142" t="s">
        <v>39</v>
      </c>
      <c r="J137" s="37" t="str">
        <f>E22</f>
        <v>Ing.Jaroslav Šíma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139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203"/>
      <c r="B139" s="204"/>
      <c r="C139" s="205" t="s">
        <v>127</v>
      </c>
      <c r="D139" s="206" t="s">
        <v>68</v>
      </c>
      <c r="E139" s="206" t="s">
        <v>64</v>
      </c>
      <c r="F139" s="206" t="s">
        <v>65</v>
      </c>
      <c r="G139" s="206" t="s">
        <v>128</v>
      </c>
      <c r="H139" s="206" t="s">
        <v>129</v>
      </c>
      <c r="I139" s="207" t="s">
        <v>130</v>
      </c>
      <c r="J139" s="206" t="s">
        <v>94</v>
      </c>
      <c r="K139" s="208" t="s">
        <v>131</v>
      </c>
      <c r="L139" s="209"/>
      <c r="M139" s="101" t="s">
        <v>1</v>
      </c>
      <c r="N139" s="102" t="s">
        <v>47</v>
      </c>
      <c r="O139" s="102" t="s">
        <v>132</v>
      </c>
      <c r="P139" s="102" t="s">
        <v>133</v>
      </c>
      <c r="Q139" s="102" t="s">
        <v>134</v>
      </c>
      <c r="R139" s="102" t="s">
        <v>135</v>
      </c>
      <c r="S139" s="102" t="s">
        <v>136</v>
      </c>
      <c r="T139" s="103" t="s">
        <v>137</v>
      </c>
      <c r="U139" s="203"/>
      <c r="V139" s="203"/>
      <c r="W139" s="203"/>
      <c r="X139" s="203"/>
      <c r="Y139" s="203"/>
      <c r="Z139" s="203"/>
      <c r="AA139" s="203"/>
      <c r="AB139" s="203"/>
      <c r="AC139" s="203"/>
      <c r="AD139" s="203"/>
      <c r="AE139" s="203"/>
    </row>
    <row r="140" s="2" customFormat="1" ht="22.8" customHeight="1">
      <c r="A140" s="39"/>
      <c r="B140" s="40"/>
      <c r="C140" s="108" t="s">
        <v>138</v>
      </c>
      <c r="D140" s="41"/>
      <c r="E140" s="41"/>
      <c r="F140" s="41"/>
      <c r="G140" s="41"/>
      <c r="H140" s="41"/>
      <c r="I140" s="139"/>
      <c r="J140" s="210">
        <f>BK140</f>
        <v>0</v>
      </c>
      <c r="K140" s="41"/>
      <c r="L140" s="45"/>
      <c r="M140" s="104"/>
      <c r="N140" s="211"/>
      <c r="O140" s="105"/>
      <c r="P140" s="212">
        <f>P141+P287+P502</f>
        <v>0</v>
      </c>
      <c r="Q140" s="105"/>
      <c r="R140" s="212">
        <f>R141+R287+R502</f>
        <v>23.594415999999999</v>
      </c>
      <c r="S140" s="105"/>
      <c r="T140" s="213">
        <f>T141+T287+T502</f>
        <v>21.207592839999997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7" t="s">
        <v>82</v>
      </c>
      <c r="AU140" s="17" t="s">
        <v>96</v>
      </c>
      <c r="BK140" s="214">
        <f>BK141+BK287+BK502</f>
        <v>0</v>
      </c>
    </row>
    <row r="141" s="12" customFormat="1" ht="25.92" customHeight="1">
      <c r="A141" s="12"/>
      <c r="B141" s="215"/>
      <c r="C141" s="216"/>
      <c r="D141" s="217" t="s">
        <v>82</v>
      </c>
      <c r="E141" s="218" t="s">
        <v>139</v>
      </c>
      <c r="F141" s="218" t="s">
        <v>140</v>
      </c>
      <c r="G141" s="216"/>
      <c r="H141" s="216"/>
      <c r="I141" s="219"/>
      <c r="J141" s="220">
        <f>BK141</f>
        <v>0</v>
      </c>
      <c r="K141" s="216"/>
      <c r="L141" s="221"/>
      <c r="M141" s="222"/>
      <c r="N141" s="223"/>
      <c r="O141" s="223"/>
      <c r="P141" s="224">
        <f>P142+P155+P177+P231+P277+P285</f>
        <v>0</v>
      </c>
      <c r="Q141" s="223"/>
      <c r="R141" s="224">
        <f>R142+R155+R177+R231+R277+R285</f>
        <v>16.875470289999999</v>
      </c>
      <c r="S141" s="223"/>
      <c r="T141" s="225">
        <f>T142+T155+T177+T231+T277+T285</f>
        <v>19.260711999999998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6" t="s">
        <v>88</v>
      </c>
      <c r="AT141" s="227" t="s">
        <v>82</v>
      </c>
      <c r="AU141" s="227" t="s">
        <v>83</v>
      </c>
      <c r="AY141" s="226" t="s">
        <v>141</v>
      </c>
      <c r="BK141" s="228">
        <f>BK142+BK155+BK177+BK231+BK277+BK285</f>
        <v>0</v>
      </c>
    </row>
    <row r="142" s="12" customFormat="1" ht="22.8" customHeight="1">
      <c r="A142" s="12"/>
      <c r="B142" s="215"/>
      <c r="C142" s="216"/>
      <c r="D142" s="217" t="s">
        <v>82</v>
      </c>
      <c r="E142" s="229" t="s">
        <v>142</v>
      </c>
      <c r="F142" s="229" t="s">
        <v>143</v>
      </c>
      <c r="G142" s="216"/>
      <c r="H142" s="216"/>
      <c r="I142" s="219"/>
      <c r="J142" s="230">
        <f>BK142</f>
        <v>0</v>
      </c>
      <c r="K142" s="216"/>
      <c r="L142" s="221"/>
      <c r="M142" s="222"/>
      <c r="N142" s="223"/>
      <c r="O142" s="223"/>
      <c r="P142" s="224">
        <f>SUM(P143:P154)</f>
        <v>0</v>
      </c>
      <c r="Q142" s="223"/>
      <c r="R142" s="224">
        <f>SUM(R143:R154)</f>
        <v>1.7935346000000001</v>
      </c>
      <c r="S142" s="223"/>
      <c r="T142" s="225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6" t="s">
        <v>88</v>
      </c>
      <c r="AT142" s="227" t="s">
        <v>82</v>
      </c>
      <c r="AU142" s="227" t="s">
        <v>88</v>
      </c>
      <c r="AY142" s="226" t="s">
        <v>141</v>
      </c>
      <c r="BK142" s="228">
        <f>SUM(BK143:BK154)</f>
        <v>0</v>
      </c>
    </row>
    <row r="143" s="2" customFormat="1" ht="16.5" customHeight="1">
      <c r="A143" s="39"/>
      <c r="B143" s="40"/>
      <c r="C143" s="231" t="s">
        <v>88</v>
      </c>
      <c r="D143" s="231" t="s">
        <v>144</v>
      </c>
      <c r="E143" s="232" t="s">
        <v>145</v>
      </c>
      <c r="F143" s="233" t="s">
        <v>146</v>
      </c>
      <c r="G143" s="234" t="s">
        <v>147</v>
      </c>
      <c r="H143" s="235">
        <v>1</v>
      </c>
      <c r="I143" s="236"/>
      <c r="J143" s="237">
        <f>ROUND(I143*H143,2)</f>
        <v>0</v>
      </c>
      <c r="K143" s="233" t="s">
        <v>148</v>
      </c>
      <c r="L143" s="45"/>
      <c r="M143" s="238" t="s">
        <v>1</v>
      </c>
      <c r="N143" s="239" t="s">
        <v>48</v>
      </c>
      <c r="O143" s="92"/>
      <c r="P143" s="240">
        <f>O143*H143</f>
        <v>0</v>
      </c>
      <c r="Q143" s="240">
        <v>0.017940000000000001</v>
      </c>
      <c r="R143" s="240">
        <f>Q143*H143</f>
        <v>0.017940000000000001</v>
      </c>
      <c r="S143" s="240">
        <v>0</v>
      </c>
      <c r="T143" s="24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2" t="s">
        <v>149</v>
      </c>
      <c r="AT143" s="242" t="s">
        <v>144</v>
      </c>
      <c r="AU143" s="242" t="s">
        <v>90</v>
      </c>
      <c r="AY143" s="17" t="s">
        <v>141</v>
      </c>
      <c r="BE143" s="243">
        <f>IF(N143="základní",J143,0)</f>
        <v>0</v>
      </c>
      <c r="BF143" s="243">
        <f>IF(N143="snížená",J143,0)</f>
        <v>0</v>
      </c>
      <c r="BG143" s="243">
        <f>IF(N143="zákl. přenesená",J143,0)</f>
        <v>0</v>
      </c>
      <c r="BH143" s="243">
        <f>IF(N143="sníž. přenesená",J143,0)</f>
        <v>0</v>
      </c>
      <c r="BI143" s="243">
        <f>IF(N143="nulová",J143,0)</f>
        <v>0</v>
      </c>
      <c r="BJ143" s="17" t="s">
        <v>88</v>
      </c>
      <c r="BK143" s="243">
        <f>ROUND(I143*H143,2)</f>
        <v>0</v>
      </c>
      <c r="BL143" s="17" t="s">
        <v>149</v>
      </c>
      <c r="BM143" s="242" t="s">
        <v>150</v>
      </c>
    </row>
    <row r="144" s="13" customFormat="1">
      <c r="A144" s="13"/>
      <c r="B144" s="244"/>
      <c r="C144" s="245"/>
      <c r="D144" s="246" t="s">
        <v>151</v>
      </c>
      <c r="E144" s="247" t="s">
        <v>1</v>
      </c>
      <c r="F144" s="248" t="s">
        <v>152</v>
      </c>
      <c r="G144" s="245"/>
      <c r="H144" s="249">
        <v>1</v>
      </c>
      <c r="I144" s="250"/>
      <c r="J144" s="245"/>
      <c r="K144" s="245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151</v>
      </c>
      <c r="AU144" s="255" t="s">
        <v>90</v>
      </c>
      <c r="AV144" s="13" t="s">
        <v>90</v>
      </c>
      <c r="AW144" s="13" t="s">
        <v>38</v>
      </c>
      <c r="AX144" s="13" t="s">
        <v>88</v>
      </c>
      <c r="AY144" s="255" t="s">
        <v>141</v>
      </c>
    </row>
    <row r="145" s="2" customFormat="1" ht="16.5" customHeight="1">
      <c r="A145" s="39"/>
      <c r="B145" s="40"/>
      <c r="C145" s="231" t="s">
        <v>90</v>
      </c>
      <c r="D145" s="231" t="s">
        <v>144</v>
      </c>
      <c r="E145" s="232" t="s">
        <v>153</v>
      </c>
      <c r="F145" s="233" t="s">
        <v>154</v>
      </c>
      <c r="G145" s="234" t="s">
        <v>155</v>
      </c>
      <c r="H145" s="235">
        <v>0.14999999999999999</v>
      </c>
      <c r="I145" s="236"/>
      <c r="J145" s="237">
        <f>ROUND(I145*H145,2)</f>
        <v>0</v>
      </c>
      <c r="K145" s="233" t="s">
        <v>148</v>
      </c>
      <c r="L145" s="45"/>
      <c r="M145" s="238" t="s">
        <v>1</v>
      </c>
      <c r="N145" s="239" t="s">
        <v>48</v>
      </c>
      <c r="O145" s="92"/>
      <c r="P145" s="240">
        <f>O145*H145</f>
        <v>0</v>
      </c>
      <c r="Q145" s="240">
        <v>1.94302</v>
      </c>
      <c r="R145" s="240">
        <f>Q145*H145</f>
        <v>0.29145299999999996</v>
      </c>
      <c r="S145" s="240">
        <v>0</v>
      </c>
      <c r="T145" s="24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2" t="s">
        <v>149</v>
      </c>
      <c r="AT145" s="242" t="s">
        <v>144</v>
      </c>
      <c r="AU145" s="242" t="s">
        <v>90</v>
      </c>
      <c r="AY145" s="17" t="s">
        <v>141</v>
      </c>
      <c r="BE145" s="243">
        <f>IF(N145="základní",J145,0)</f>
        <v>0</v>
      </c>
      <c r="BF145" s="243">
        <f>IF(N145="snížená",J145,0)</f>
        <v>0</v>
      </c>
      <c r="BG145" s="243">
        <f>IF(N145="zákl. přenesená",J145,0)</f>
        <v>0</v>
      </c>
      <c r="BH145" s="243">
        <f>IF(N145="sníž. přenesená",J145,0)</f>
        <v>0</v>
      </c>
      <c r="BI145" s="243">
        <f>IF(N145="nulová",J145,0)</f>
        <v>0</v>
      </c>
      <c r="BJ145" s="17" t="s">
        <v>88</v>
      </c>
      <c r="BK145" s="243">
        <f>ROUND(I145*H145,2)</f>
        <v>0</v>
      </c>
      <c r="BL145" s="17" t="s">
        <v>149</v>
      </c>
      <c r="BM145" s="242" t="s">
        <v>156</v>
      </c>
    </row>
    <row r="146" s="13" customFormat="1">
      <c r="A146" s="13"/>
      <c r="B146" s="244"/>
      <c r="C146" s="245"/>
      <c r="D146" s="246" t="s">
        <v>151</v>
      </c>
      <c r="E146" s="247" t="s">
        <v>1</v>
      </c>
      <c r="F146" s="248" t="s">
        <v>157</v>
      </c>
      <c r="G146" s="245"/>
      <c r="H146" s="249">
        <v>0.14999999999999999</v>
      </c>
      <c r="I146" s="250"/>
      <c r="J146" s="245"/>
      <c r="K146" s="245"/>
      <c r="L146" s="251"/>
      <c r="M146" s="252"/>
      <c r="N146" s="253"/>
      <c r="O146" s="253"/>
      <c r="P146" s="253"/>
      <c r="Q146" s="253"/>
      <c r="R146" s="253"/>
      <c r="S146" s="253"/>
      <c r="T146" s="25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5" t="s">
        <v>151</v>
      </c>
      <c r="AU146" s="255" t="s">
        <v>90</v>
      </c>
      <c r="AV146" s="13" t="s">
        <v>90</v>
      </c>
      <c r="AW146" s="13" t="s">
        <v>38</v>
      </c>
      <c r="AX146" s="13" t="s">
        <v>88</v>
      </c>
      <c r="AY146" s="255" t="s">
        <v>141</v>
      </c>
    </row>
    <row r="147" s="2" customFormat="1" ht="16.5" customHeight="1">
      <c r="A147" s="39"/>
      <c r="B147" s="40"/>
      <c r="C147" s="231" t="s">
        <v>142</v>
      </c>
      <c r="D147" s="231" t="s">
        <v>144</v>
      </c>
      <c r="E147" s="232" t="s">
        <v>158</v>
      </c>
      <c r="F147" s="233" t="s">
        <v>159</v>
      </c>
      <c r="G147" s="234" t="s">
        <v>160</v>
      </c>
      <c r="H147" s="235">
        <v>0.104</v>
      </c>
      <c r="I147" s="236"/>
      <c r="J147" s="237">
        <f>ROUND(I147*H147,2)</f>
        <v>0</v>
      </c>
      <c r="K147" s="233" t="s">
        <v>148</v>
      </c>
      <c r="L147" s="45"/>
      <c r="M147" s="238" t="s">
        <v>1</v>
      </c>
      <c r="N147" s="239" t="s">
        <v>48</v>
      </c>
      <c r="O147" s="92"/>
      <c r="P147" s="240">
        <f>O147*H147</f>
        <v>0</v>
      </c>
      <c r="Q147" s="240">
        <v>1.0900000000000001</v>
      </c>
      <c r="R147" s="240">
        <f>Q147*H147</f>
        <v>0.11336</v>
      </c>
      <c r="S147" s="240">
        <v>0</v>
      </c>
      <c r="T147" s="24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2" t="s">
        <v>149</v>
      </c>
      <c r="AT147" s="242" t="s">
        <v>144</v>
      </c>
      <c r="AU147" s="242" t="s">
        <v>90</v>
      </c>
      <c r="AY147" s="17" t="s">
        <v>141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7" t="s">
        <v>88</v>
      </c>
      <c r="BK147" s="243">
        <f>ROUND(I147*H147,2)</f>
        <v>0</v>
      </c>
      <c r="BL147" s="17" t="s">
        <v>149</v>
      </c>
      <c r="BM147" s="242" t="s">
        <v>161</v>
      </c>
    </row>
    <row r="148" s="13" customFormat="1">
      <c r="A148" s="13"/>
      <c r="B148" s="244"/>
      <c r="C148" s="245"/>
      <c r="D148" s="246" t="s">
        <v>151</v>
      </c>
      <c r="E148" s="247" t="s">
        <v>1</v>
      </c>
      <c r="F148" s="248" t="s">
        <v>162</v>
      </c>
      <c r="G148" s="245"/>
      <c r="H148" s="249">
        <v>0.104</v>
      </c>
      <c r="I148" s="250"/>
      <c r="J148" s="245"/>
      <c r="K148" s="245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151</v>
      </c>
      <c r="AU148" s="255" t="s">
        <v>90</v>
      </c>
      <c r="AV148" s="13" t="s">
        <v>90</v>
      </c>
      <c r="AW148" s="13" t="s">
        <v>38</v>
      </c>
      <c r="AX148" s="13" t="s">
        <v>88</v>
      </c>
      <c r="AY148" s="255" t="s">
        <v>141</v>
      </c>
    </row>
    <row r="149" s="2" customFormat="1" ht="16.5" customHeight="1">
      <c r="A149" s="39"/>
      <c r="B149" s="40"/>
      <c r="C149" s="231" t="s">
        <v>149</v>
      </c>
      <c r="D149" s="231" t="s">
        <v>144</v>
      </c>
      <c r="E149" s="232" t="s">
        <v>163</v>
      </c>
      <c r="F149" s="233" t="s">
        <v>164</v>
      </c>
      <c r="G149" s="234" t="s">
        <v>165</v>
      </c>
      <c r="H149" s="235">
        <v>2</v>
      </c>
      <c r="I149" s="236"/>
      <c r="J149" s="237">
        <f>ROUND(I149*H149,2)</f>
        <v>0</v>
      </c>
      <c r="K149" s="233" t="s">
        <v>148</v>
      </c>
      <c r="L149" s="45"/>
      <c r="M149" s="238" t="s">
        <v>1</v>
      </c>
      <c r="N149" s="239" t="s">
        <v>48</v>
      </c>
      <c r="O149" s="92"/>
      <c r="P149" s="240">
        <f>O149*H149</f>
        <v>0</v>
      </c>
      <c r="Q149" s="240">
        <v>0.00048000000000000001</v>
      </c>
      <c r="R149" s="240">
        <f>Q149*H149</f>
        <v>0.00096000000000000002</v>
      </c>
      <c r="S149" s="240">
        <v>0</v>
      </c>
      <c r="T149" s="24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2" t="s">
        <v>149</v>
      </c>
      <c r="AT149" s="242" t="s">
        <v>144</v>
      </c>
      <c r="AU149" s="242" t="s">
        <v>90</v>
      </c>
      <c r="AY149" s="17" t="s">
        <v>141</v>
      </c>
      <c r="BE149" s="243">
        <f>IF(N149="základní",J149,0)</f>
        <v>0</v>
      </c>
      <c r="BF149" s="243">
        <f>IF(N149="snížená",J149,0)</f>
        <v>0</v>
      </c>
      <c r="BG149" s="243">
        <f>IF(N149="zákl. přenesená",J149,0)</f>
        <v>0</v>
      </c>
      <c r="BH149" s="243">
        <f>IF(N149="sníž. přenesená",J149,0)</f>
        <v>0</v>
      </c>
      <c r="BI149" s="243">
        <f>IF(N149="nulová",J149,0)</f>
        <v>0</v>
      </c>
      <c r="BJ149" s="17" t="s">
        <v>88</v>
      </c>
      <c r="BK149" s="243">
        <f>ROUND(I149*H149,2)</f>
        <v>0</v>
      </c>
      <c r="BL149" s="17" t="s">
        <v>149</v>
      </c>
      <c r="BM149" s="242" t="s">
        <v>166</v>
      </c>
    </row>
    <row r="150" s="13" customFormat="1">
      <c r="A150" s="13"/>
      <c r="B150" s="244"/>
      <c r="C150" s="245"/>
      <c r="D150" s="246" t="s">
        <v>151</v>
      </c>
      <c r="E150" s="247" t="s">
        <v>1</v>
      </c>
      <c r="F150" s="248" t="s">
        <v>167</v>
      </c>
      <c r="G150" s="245"/>
      <c r="H150" s="249">
        <v>2</v>
      </c>
      <c r="I150" s="250"/>
      <c r="J150" s="245"/>
      <c r="K150" s="245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151</v>
      </c>
      <c r="AU150" s="255" t="s">
        <v>90</v>
      </c>
      <c r="AV150" s="13" t="s">
        <v>90</v>
      </c>
      <c r="AW150" s="13" t="s">
        <v>38</v>
      </c>
      <c r="AX150" s="13" t="s">
        <v>88</v>
      </c>
      <c r="AY150" s="255" t="s">
        <v>141</v>
      </c>
    </row>
    <row r="151" s="2" customFormat="1" ht="16.5" customHeight="1">
      <c r="A151" s="39"/>
      <c r="B151" s="40"/>
      <c r="C151" s="231" t="s">
        <v>168</v>
      </c>
      <c r="D151" s="231" t="s">
        <v>144</v>
      </c>
      <c r="E151" s="232" t="s">
        <v>169</v>
      </c>
      <c r="F151" s="233" t="s">
        <v>170</v>
      </c>
      <c r="G151" s="234" t="s">
        <v>171</v>
      </c>
      <c r="H151" s="235">
        <v>11.544000000000001</v>
      </c>
      <c r="I151" s="236"/>
      <c r="J151" s="237">
        <f>ROUND(I151*H151,2)</f>
        <v>0</v>
      </c>
      <c r="K151" s="233" t="s">
        <v>148</v>
      </c>
      <c r="L151" s="45"/>
      <c r="M151" s="238" t="s">
        <v>1</v>
      </c>
      <c r="N151" s="239" t="s">
        <v>48</v>
      </c>
      <c r="O151" s="92"/>
      <c r="P151" s="240">
        <f>O151*H151</f>
        <v>0</v>
      </c>
      <c r="Q151" s="240">
        <v>0.1094</v>
      </c>
      <c r="R151" s="240">
        <f>Q151*H151</f>
        <v>1.2629136000000001</v>
      </c>
      <c r="S151" s="240">
        <v>0</v>
      </c>
      <c r="T151" s="24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2" t="s">
        <v>149</v>
      </c>
      <c r="AT151" s="242" t="s">
        <v>144</v>
      </c>
      <c r="AU151" s="242" t="s">
        <v>90</v>
      </c>
      <c r="AY151" s="17" t="s">
        <v>141</v>
      </c>
      <c r="BE151" s="243">
        <f>IF(N151="základní",J151,0)</f>
        <v>0</v>
      </c>
      <c r="BF151" s="243">
        <f>IF(N151="snížená",J151,0)</f>
        <v>0</v>
      </c>
      <c r="BG151" s="243">
        <f>IF(N151="zákl. přenesená",J151,0)</f>
        <v>0</v>
      </c>
      <c r="BH151" s="243">
        <f>IF(N151="sníž. přenesená",J151,0)</f>
        <v>0</v>
      </c>
      <c r="BI151" s="243">
        <f>IF(N151="nulová",J151,0)</f>
        <v>0</v>
      </c>
      <c r="BJ151" s="17" t="s">
        <v>88</v>
      </c>
      <c r="BK151" s="243">
        <f>ROUND(I151*H151,2)</f>
        <v>0</v>
      </c>
      <c r="BL151" s="17" t="s">
        <v>149</v>
      </c>
      <c r="BM151" s="242" t="s">
        <v>172</v>
      </c>
    </row>
    <row r="152" s="13" customFormat="1">
      <c r="A152" s="13"/>
      <c r="B152" s="244"/>
      <c r="C152" s="245"/>
      <c r="D152" s="246" t="s">
        <v>151</v>
      </c>
      <c r="E152" s="247" t="s">
        <v>1</v>
      </c>
      <c r="F152" s="248" t="s">
        <v>173</v>
      </c>
      <c r="G152" s="245"/>
      <c r="H152" s="249">
        <v>11.544000000000001</v>
      </c>
      <c r="I152" s="250"/>
      <c r="J152" s="245"/>
      <c r="K152" s="245"/>
      <c r="L152" s="251"/>
      <c r="M152" s="252"/>
      <c r="N152" s="253"/>
      <c r="O152" s="253"/>
      <c r="P152" s="253"/>
      <c r="Q152" s="253"/>
      <c r="R152" s="253"/>
      <c r="S152" s="253"/>
      <c r="T152" s="25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5" t="s">
        <v>151</v>
      </c>
      <c r="AU152" s="255" t="s">
        <v>90</v>
      </c>
      <c r="AV152" s="13" t="s">
        <v>90</v>
      </c>
      <c r="AW152" s="13" t="s">
        <v>38</v>
      </c>
      <c r="AX152" s="13" t="s">
        <v>88</v>
      </c>
      <c r="AY152" s="255" t="s">
        <v>141</v>
      </c>
    </row>
    <row r="153" s="2" customFormat="1" ht="16.5" customHeight="1">
      <c r="A153" s="39"/>
      <c r="B153" s="40"/>
      <c r="C153" s="231" t="s">
        <v>174</v>
      </c>
      <c r="D153" s="231" t="s">
        <v>144</v>
      </c>
      <c r="E153" s="232" t="s">
        <v>175</v>
      </c>
      <c r="F153" s="233" t="s">
        <v>176</v>
      </c>
      <c r="G153" s="234" t="s">
        <v>171</v>
      </c>
      <c r="H153" s="235">
        <v>0.59999999999999998</v>
      </c>
      <c r="I153" s="236"/>
      <c r="J153" s="237">
        <f>ROUND(I153*H153,2)</f>
        <v>0</v>
      </c>
      <c r="K153" s="233" t="s">
        <v>148</v>
      </c>
      <c r="L153" s="45"/>
      <c r="M153" s="238" t="s">
        <v>1</v>
      </c>
      <c r="N153" s="239" t="s">
        <v>48</v>
      </c>
      <c r="O153" s="92"/>
      <c r="P153" s="240">
        <f>O153*H153</f>
        <v>0</v>
      </c>
      <c r="Q153" s="240">
        <v>0.17818000000000001</v>
      </c>
      <c r="R153" s="240">
        <f>Q153*H153</f>
        <v>0.106908</v>
      </c>
      <c r="S153" s="240">
        <v>0</v>
      </c>
      <c r="T153" s="24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2" t="s">
        <v>149</v>
      </c>
      <c r="AT153" s="242" t="s">
        <v>144</v>
      </c>
      <c r="AU153" s="242" t="s">
        <v>90</v>
      </c>
      <c r="AY153" s="17" t="s">
        <v>141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7" t="s">
        <v>88</v>
      </c>
      <c r="BK153" s="243">
        <f>ROUND(I153*H153,2)</f>
        <v>0</v>
      </c>
      <c r="BL153" s="17" t="s">
        <v>149</v>
      </c>
      <c r="BM153" s="242" t="s">
        <v>177</v>
      </c>
    </row>
    <row r="154" s="13" customFormat="1">
      <c r="A154" s="13"/>
      <c r="B154" s="244"/>
      <c r="C154" s="245"/>
      <c r="D154" s="246" t="s">
        <v>151</v>
      </c>
      <c r="E154" s="247" t="s">
        <v>1</v>
      </c>
      <c r="F154" s="248" t="s">
        <v>178</v>
      </c>
      <c r="G154" s="245"/>
      <c r="H154" s="249">
        <v>0.59999999999999998</v>
      </c>
      <c r="I154" s="250"/>
      <c r="J154" s="245"/>
      <c r="K154" s="245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151</v>
      </c>
      <c r="AU154" s="255" t="s">
        <v>90</v>
      </c>
      <c r="AV154" s="13" t="s">
        <v>90</v>
      </c>
      <c r="AW154" s="13" t="s">
        <v>38</v>
      </c>
      <c r="AX154" s="13" t="s">
        <v>88</v>
      </c>
      <c r="AY154" s="255" t="s">
        <v>141</v>
      </c>
    </row>
    <row r="155" s="12" customFormat="1" ht="22.8" customHeight="1">
      <c r="A155" s="12"/>
      <c r="B155" s="215"/>
      <c r="C155" s="216"/>
      <c r="D155" s="217" t="s">
        <v>82</v>
      </c>
      <c r="E155" s="229" t="s">
        <v>149</v>
      </c>
      <c r="F155" s="229" t="s">
        <v>179</v>
      </c>
      <c r="G155" s="216"/>
      <c r="H155" s="216"/>
      <c r="I155" s="219"/>
      <c r="J155" s="230">
        <f>BK155</f>
        <v>0</v>
      </c>
      <c r="K155" s="216"/>
      <c r="L155" s="221"/>
      <c r="M155" s="222"/>
      <c r="N155" s="223"/>
      <c r="O155" s="223"/>
      <c r="P155" s="224">
        <f>SUM(P156:P176)</f>
        <v>0</v>
      </c>
      <c r="Q155" s="223"/>
      <c r="R155" s="224">
        <f>SUM(R156:R176)</f>
        <v>3.8811736899999998</v>
      </c>
      <c r="S155" s="223"/>
      <c r="T155" s="225">
        <f>SUM(T156:T176)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6" t="s">
        <v>88</v>
      </c>
      <c r="AT155" s="227" t="s">
        <v>82</v>
      </c>
      <c r="AU155" s="227" t="s">
        <v>88</v>
      </c>
      <c r="AY155" s="226" t="s">
        <v>141</v>
      </c>
      <c r="BK155" s="228">
        <f>SUM(BK156:BK176)</f>
        <v>0</v>
      </c>
    </row>
    <row r="156" s="2" customFormat="1" ht="16.5" customHeight="1">
      <c r="A156" s="39"/>
      <c r="B156" s="40"/>
      <c r="C156" s="231" t="s">
        <v>180</v>
      </c>
      <c r="D156" s="231" t="s">
        <v>144</v>
      </c>
      <c r="E156" s="232" t="s">
        <v>181</v>
      </c>
      <c r="F156" s="233" t="s">
        <v>182</v>
      </c>
      <c r="G156" s="234" t="s">
        <v>155</v>
      </c>
      <c r="H156" s="235">
        <v>0.69099999999999995</v>
      </c>
      <c r="I156" s="236"/>
      <c r="J156" s="237">
        <f>ROUND(I156*H156,2)</f>
        <v>0</v>
      </c>
      <c r="K156" s="233" t="s">
        <v>148</v>
      </c>
      <c r="L156" s="45"/>
      <c r="M156" s="238" t="s">
        <v>1</v>
      </c>
      <c r="N156" s="239" t="s">
        <v>48</v>
      </c>
      <c r="O156" s="92"/>
      <c r="P156" s="240">
        <f>O156*H156</f>
        <v>0</v>
      </c>
      <c r="Q156" s="240">
        <v>2.45343</v>
      </c>
      <c r="R156" s="240">
        <f>Q156*H156</f>
        <v>1.6953201299999998</v>
      </c>
      <c r="S156" s="240">
        <v>0</v>
      </c>
      <c r="T156" s="24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2" t="s">
        <v>149</v>
      </c>
      <c r="AT156" s="242" t="s">
        <v>144</v>
      </c>
      <c r="AU156" s="242" t="s">
        <v>90</v>
      </c>
      <c r="AY156" s="17" t="s">
        <v>141</v>
      </c>
      <c r="BE156" s="243">
        <f>IF(N156="základní",J156,0)</f>
        <v>0</v>
      </c>
      <c r="BF156" s="243">
        <f>IF(N156="snížená",J156,0)</f>
        <v>0</v>
      </c>
      <c r="BG156" s="243">
        <f>IF(N156="zákl. přenesená",J156,0)</f>
        <v>0</v>
      </c>
      <c r="BH156" s="243">
        <f>IF(N156="sníž. přenesená",J156,0)</f>
        <v>0</v>
      </c>
      <c r="BI156" s="243">
        <f>IF(N156="nulová",J156,0)</f>
        <v>0</v>
      </c>
      <c r="BJ156" s="17" t="s">
        <v>88</v>
      </c>
      <c r="BK156" s="243">
        <f>ROUND(I156*H156,2)</f>
        <v>0</v>
      </c>
      <c r="BL156" s="17" t="s">
        <v>149</v>
      </c>
      <c r="BM156" s="242" t="s">
        <v>183</v>
      </c>
    </row>
    <row r="157" s="13" customFormat="1">
      <c r="A157" s="13"/>
      <c r="B157" s="244"/>
      <c r="C157" s="245"/>
      <c r="D157" s="246" t="s">
        <v>151</v>
      </c>
      <c r="E157" s="247" t="s">
        <v>1</v>
      </c>
      <c r="F157" s="248" t="s">
        <v>184</v>
      </c>
      <c r="G157" s="245"/>
      <c r="H157" s="249">
        <v>0.69099999999999995</v>
      </c>
      <c r="I157" s="250"/>
      <c r="J157" s="245"/>
      <c r="K157" s="245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151</v>
      </c>
      <c r="AU157" s="255" t="s">
        <v>90</v>
      </c>
      <c r="AV157" s="13" t="s">
        <v>90</v>
      </c>
      <c r="AW157" s="13" t="s">
        <v>38</v>
      </c>
      <c r="AX157" s="13" t="s">
        <v>88</v>
      </c>
      <c r="AY157" s="255" t="s">
        <v>141</v>
      </c>
    </row>
    <row r="158" s="2" customFormat="1" ht="16.5" customHeight="1">
      <c r="A158" s="39"/>
      <c r="B158" s="40"/>
      <c r="C158" s="231" t="s">
        <v>185</v>
      </c>
      <c r="D158" s="231" t="s">
        <v>144</v>
      </c>
      <c r="E158" s="232" t="s">
        <v>186</v>
      </c>
      <c r="F158" s="233" t="s">
        <v>187</v>
      </c>
      <c r="G158" s="234" t="s">
        <v>171</v>
      </c>
      <c r="H158" s="235">
        <v>7.6799999999999997</v>
      </c>
      <c r="I158" s="236"/>
      <c r="J158" s="237">
        <f>ROUND(I158*H158,2)</f>
        <v>0</v>
      </c>
      <c r="K158" s="233" t="s">
        <v>148</v>
      </c>
      <c r="L158" s="45"/>
      <c r="M158" s="238" t="s">
        <v>1</v>
      </c>
      <c r="N158" s="239" t="s">
        <v>48</v>
      </c>
      <c r="O158" s="92"/>
      <c r="P158" s="240">
        <f>O158*H158</f>
        <v>0</v>
      </c>
      <c r="Q158" s="240">
        <v>0.00894</v>
      </c>
      <c r="R158" s="240">
        <f>Q158*H158</f>
        <v>0.068659200000000004</v>
      </c>
      <c r="S158" s="240">
        <v>0</v>
      </c>
      <c r="T158" s="24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2" t="s">
        <v>149</v>
      </c>
      <c r="AT158" s="242" t="s">
        <v>144</v>
      </c>
      <c r="AU158" s="242" t="s">
        <v>90</v>
      </c>
      <c r="AY158" s="17" t="s">
        <v>141</v>
      </c>
      <c r="BE158" s="243">
        <f>IF(N158="základní",J158,0)</f>
        <v>0</v>
      </c>
      <c r="BF158" s="243">
        <f>IF(N158="snížená",J158,0)</f>
        <v>0</v>
      </c>
      <c r="BG158" s="243">
        <f>IF(N158="zákl. přenesená",J158,0)</f>
        <v>0</v>
      </c>
      <c r="BH158" s="243">
        <f>IF(N158="sníž. přenesená",J158,0)</f>
        <v>0</v>
      </c>
      <c r="BI158" s="243">
        <f>IF(N158="nulová",J158,0)</f>
        <v>0</v>
      </c>
      <c r="BJ158" s="17" t="s">
        <v>88</v>
      </c>
      <c r="BK158" s="243">
        <f>ROUND(I158*H158,2)</f>
        <v>0</v>
      </c>
      <c r="BL158" s="17" t="s">
        <v>149</v>
      </c>
      <c r="BM158" s="242" t="s">
        <v>188</v>
      </c>
    </row>
    <row r="159" s="13" customFormat="1">
      <c r="A159" s="13"/>
      <c r="B159" s="244"/>
      <c r="C159" s="245"/>
      <c r="D159" s="246" t="s">
        <v>151</v>
      </c>
      <c r="E159" s="247" t="s">
        <v>1</v>
      </c>
      <c r="F159" s="248" t="s">
        <v>189</v>
      </c>
      <c r="G159" s="245"/>
      <c r="H159" s="249">
        <v>7.6799999999999997</v>
      </c>
      <c r="I159" s="250"/>
      <c r="J159" s="245"/>
      <c r="K159" s="245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151</v>
      </c>
      <c r="AU159" s="255" t="s">
        <v>90</v>
      </c>
      <c r="AV159" s="13" t="s">
        <v>90</v>
      </c>
      <c r="AW159" s="13" t="s">
        <v>38</v>
      </c>
      <c r="AX159" s="13" t="s">
        <v>88</v>
      </c>
      <c r="AY159" s="255" t="s">
        <v>141</v>
      </c>
    </row>
    <row r="160" s="2" customFormat="1" ht="16.5" customHeight="1">
      <c r="A160" s="39"/>
      <c r="B160" s="40"/>
      <c r="C160" s="231" t="s">
        <v>190</v>
      </c>
      <c r="D160" s="231" t="s">
        <v>144</v>
      </c>
      <c r="E160" s="232" t="s">
        <v>191</v>
      </c>
      <c r="F160" s="233" t="s">
        <v>192</v>
      </c>
      <c r="G160" s="234" t="s">
        <v>171</v>
      </c>
      <c r="H160" s="235">
        <v>7.6799999999999997</v>
      </c>
      <c r="I160" s="236"/>
      <c r="J160" s="237">
        <f>ROUND(I160*H160,2)</f>
        <v>0</v>
      </c>
      <c r="K160" s="233" t="s">
        <v>148</v>
      </c>
      <c r="L160" s="45"/>
      <c r="M160" s="238" t="s">
        <v>1</v>
      </c>
      <c r="N160" s="239" t="s">
        <v>48</v>
      </c>
      <c r="O160" s="92"/>
      <c r="P160" s="240">
        <f>O160*H160</f>
        <v>0</v>
      </c>
      <c r="Q160" s="240">
        <v>0.0109</v>
      </c>
      <c r="R160" s="240">
        <f>Q160*H160</f>
        <v>0.083711999999999995</v>
      </c>
      <c r="S160" s="240">
        <v>0</v>
      </c>
      <c r="T160" s="24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2" t="s">
        <v>149</v>
      </c>
      <c r="AT160" s="242" t="s">
        <v>144</v>
      </c>
      <c r="AU160" s="242" t="s">
        <v>90</v>
      </c>
      <c r="AY160" s="17" t="s">
        <v>141</v>
      </c>
      <c r="BE160" s="243">
        <f>IF(N160="základní",J160,0)</f>
        <v>0</v>
      </c>
      <c r="BF160" s="243">
        <f>IF(N160="snížená",J160,0)</f>
        <v>0</v>
      </c>
      <c r="BG160" s="243">
        <f>IF(N160="zákl. přenesená",J160,0)</f>
        <v>0</v>
      </c>
      <c r="BH160" s="243">
        <f>IF(N160="sníž. přenesená",J160,0)</f>
        <v>0</v>
      </c>
      <c r="BI160" s="243">
        <f>IF(N160="nulová",J160,0)</f>
        <v>0</v>
      </c>
      <c r="BJ160" s="17" t="s">
        <v>88</v>
      </c>
      <c r="BK160" s="243">
        <f>ROUND(I160*H160,2)</f>
        <v>0</v>
      </c>
      <c r="BL160" s="17" t="s">
        <v>149</v>
      </c>
      <c r="BM160" s="242" t="s">
        <v>193</v>
      </c>
    </row>
    <row r="161" s="2" customFormat="1" ht="16.5" customHeight="1">
      <c r="A161" s="39"/>
      <c r="B161" s="40"/>
      <c r="C161" s="231" t="s">
        <v>194</v>
      </c>
      <c r="D161" s="231" t="s">
        <v>144</v>
      </c>
      <c r="E161" s="232" t="s">
        <v>195</v>
      </c>
      <c r="F161" s="233" t="s">
        <v>196</v>
      </c>
      <c r="G161" s="234" t="s">
        <v>160</v>
      </c>
      <c r="H161" s="235">
        <v>0.043999999999999997</v>
      </c>
      <c r="I161" s="236"/>
      <c r="J161" s="237">
        <f>ROUND(I161*H161,2)</f>
        <v>0</v>
      </c>
      <c r="K161" s="233" t="s">
        <v>148</v>
      </c>
      <c r="L161" s="45"/>
      <c r="M161" s="238" t="s">
        <v>1</v>
      </c>
      <c r="N161" s="239" t="s">
        <v>48</v>
      </c>
      <c r="O161" s="92"/>
      <c r="P161" s="240">
        <f>O161*H161</f>
        <v>0</v>
      </c>
      <c r="Q161" s="240">
        <v>1.06277</v>
      </c>
      <c r="R161" s="240">
        <f>Q161*H161</f>
        <v>0.046761879999999999</v>
      </c>
      <c r="S161" s="240">
        <v>0</v>
      </c>
      <c r="T161" s="24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2" t="s">
        <v>149</v>
      </c>
      <c r="AT161" s="242" t="s">
        <v>144</v>
      </c>
      <c r="AU161" s="242" t="s">
        <v>90</v>
      </c>
      <c r="AY161" s="17" t="s">
        <v>141</v>
      </c>
      <c r="BE161" s="243">
        <f>IF(N161="základní",J161,0)</f>
        <v>0</v>
      </c>
      <c r="BF161" s="243">
        <f>IF(N161="snížená",J161,0)</f>
        <v>0</v>
      </c>
      <c r="BG161" s="243">
        <f>IF(N161="zákl. přenesená",J161,0)</f>
        <v>0</v>
      </c>
      <c r="BH161" s="243">
        <f>IF(N161="sníž. přenesená",J161,0)</f>
        <v>0</v>
      </c>
      <c r="BI161" s="243">
        <f>IF(N161="nulová",J161,0)</f>
        <v>0</v>
      </c>
      <c r="BJ161" s="17" t="s">
        <v>88</v>
      </c>
      <c r="BK161" s="243">
        <f>ROUND(I161*H161,2)</f>
        <v>0</v>
      </c>
      <c r="BL161" s="17" t="s">
        <v>149</v>
      </c>
      <c r="BM161" s="242" t="s">
        <v>197</v>
      </c>
    </row>
    <row r="162" s="13" customFormat="1">
      <c r="A162" s="13"/>
      <c r="B162" s="244"/>
      <c r="C162" s="245"/>
      <c r="D162" s="246" t="s">
        <v>151</v>
      </c>
      <c r="E162" s="247" t="s">
        <v>1</v>
      </c>
      <c r="F162" s="248" t="s">
        <v>198</v>
      </c>
      <c r="G162" s="245"/>
      <c r="H162" s="249">
        <v>0.043999999999999997</v>
      </c>
      <c r="I162" s="250"/>
      <c r="J162" s="245"/>
      <c r="K162" s="245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151</v>
      </c>
      <c r="AU162" s="255" t="s">
        <v>90</v>
      </c>
      <c r="AV162" s="13" t="s">
        <v>90</v>
      </c>
      <c r="AW162" s="13" t="s">
        <v>38</v>
      </c>
      <c r="AX162" s="13" t="s">
        <v>88</v>
      </c>
      <c r="AY162" s="255" t="s">
        <v>141</v>
      </c>
    </row>
    <row r="163" s="2" customFormat="1" ht="16.5" customHeight="1">
      <c r="A163" s="39"/>
      <c r="B163" s="40"/>
      <c r="C163" s="231" t="s">
        <v>199</v>
      </c>
      <c r="D163" s="231" t="s">
        <v>144</v>
      </c>
      <c r="E163" s="232" t="s">
        <v>200</v>
      </c>
      <c r="F163" s="233" t="s">
        <v>201</v>
      </c>
      <c r="G163" s="234" t="s">
        <v>147</v>
      </c>
      <c r="H163" s="235">
        <v>1</v>
      </c>
      <c r="I163" s="236"/>
      <c r="J163" s="237">
        <f>ROUND(I163*H163,2)</f>
        <v>0</v>
      </c>
      <c r="K163" s="233" t="s">
        <v>148</v>
      </c>
      <c r="L163" s="45"/>
      <c r="M163" s="238" t="s">
        <v>1</v>
      </c>
      <c r="N163" s="239" t="s">
        <v>48</v>
      </c>
      <c r="O163" s="92"/>
      <c r="P163" s="240">
        <f>O163*H163</f>
        <v>0</v>
      </c>
      <c r="Q163" s="240">
        <v>0.053280000000000001</v>
      </c>
      <c r="R163" s="240">
        <f>Q163*H163</f>
        <v>0.053280000000000001</v>
      </c>
      <c r="S163" s="240">
        <v>0</v>
      </c>
      <c r="T163" s="24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2" t="s">
        <v>149</v>
      </c>
      <c r="AT163" s="242" t="s">
        <v>144</v>
      </c>
      <c r="AU163" s="242" t="s">
        <v>90</v>
      </c>
      <c r="AY163" s="17" t="s">
        <v>141</v>
      </c>
      <c r="BE163" s="243">
        <f>IF(N163="základní",J163,0)</f>
        <v>0</v>
      </c>
      <c r="BF163" s="243">
        <f>IF(N163="snížená",J163,0)</f>
        <v>0</v>
      </c>
      <c r="BG163" s="243">
        <f>IF(N163="zákl. přenesená",J163,0)</f>
        <v>0</v>
      </c>
      <c r="BH163" s="243">
        <f>IF(N163="sníž. přenesená",J163,0)</f>
        <v>0</v>
      </c>
      <c r="BI163" s="243">
        <f>IF(N163="nulová",J163,0)</f>
        <v>0</v>
      </c>
      <c r="BJ163" s="17" t="s">
        <v>88</v>
      </c>
      <c r="BK163" s="243">
        <f>ROUND(I163*H163,2)</f>
        <v>0</v>
      </c>
      <c r="BL163" s="17" t="s">
        <v>149</v>
      </c>
      <c r="BM163" s="242" t="s">
        <v>202</v>
      </c>
    </row>
    <row r="164" s="2" customFormat="1" ht="16.5" customHeight="1">
      <c r="A164" s="39"/>
      <c r="B164" s="40"/>
      <c r="C164" s="231" t="s">
        <v>203</v>
      </c>
      <c r="D164" s="231" t="s">
        <v>144</v>
      </c>
      <c r="E164" s="232" t="s">
        <v>204</v>
      </c>
      <c r="F164" s="233" t="s">
        <v>205</v>
      </c>
      <c r="G164" s="234" t="s">
        <v>147</v>
      </c>
      <c r="H164" s="235">
        <v>8</v>
      </c>
      <c r="I164" s="236"/>
      <c r="J164" s="237">
        <f>ROUND(I164*H164,2)</f>
        <v>0</v>
      </c>
      <c r="K164" s="233" t="s">
        <v>148</v>
      </c>
      <c r="L164" s="45"/>
      <c r="M164" s="238" t="s">
        <v>1</v>
      </c>
      <c r="N164" s="239" t="s">
        <v>48</v>
      </c>
      <c r="O164" s="92"/>
      <c r="P164" s="240">
        <f>O164*H164</f>
        <v>0</v>
      </c>
      <c r="Q164" s="240">
        <v>0.022780000000000002</v>
      </c>
      <c r="R164" s="240">
        <f>Q164*H164</f>
        <v>0.18224000000000001</v>
      </c>
      <c r="S164" s="240">
        <v>0</v>
      </c>
      <c r="T164" s="24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2" t="s">
        <v>149</v>
      </c>
      <c r="AT164" s="242" t="s">
        <v>144</v>
      </c>
      <c r="AU164" s="242" t="s">
        <v>90</v>
      </c>
      <c r="AY164" s="17" t="s">
        <v>141</v>
      </c>
      <c r="BE164" s="243">
        <f>IF(N164="základní",J164,0)</f>
        <v>0</v>
      </c>
      <c r="BF164" s="243">
        <f>IF(N164="snížená",J164,0)</f>
        <v>0</v>
      </c>
      <c r="BG164" s="243">
        <f>IF(N164="zákl. přenesená",J164,0)</f>
        <v>0</v>
      </c>
      <c r="BH164" s="243">
        <f>IF(N164="sníž. přenesená",J164,0)</f>
        <v>0</v>
      </c>
      <c r="BI164" s="243">
        <f>IF(N164="nulová",J164,0)</f>
        <v>0</v>
      </c>
      <c r="BJ164" s="17" t="s">
        <v>88</v>
      </c>
      <c r="BK164" s="243">
        <f>ROUND(I164*H164,2)</f>
        <v>0</v>
      </c>
      <c r="BL164" s="17" t="s">
        <v>149</v>
      </c>
      <c r="BM164" s="242" t="s">
        <v>206</v>
      </c>
    </row>
    <row r="165" s="13" customFormat="1">
      <c r="A165" s="13"/>
      <c r="B165" s="244"/>
      <c r="C165" s="245"/>
      <c r="D165" s="246" t="s">
        <v>151</v>
      </c>
      <c r="E165" s="247" t="s">
        <v>1</v>
      </c>
      <c r="F165" s="248" t="s">
        <v>185</v>
      </c>
      <c r="G165" s="245"/>
      <c r="H165" s="249">
        <v>8</v>
      </c>
      <c r="I165" s="250"/>
      <c r="J165" s="245"/>
      <c r="K165" s="245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151</v>
      </c>
      <c r="AU165" s="255" t="s">
        <v>90</v>
      </c>
      <c r="AV165" s="13" t="s">
        <v>90</v>
      </c>
      <c r="AW165" s="13" t="s">
        <v>38</v>
      </c>
      <c r="AX165" s="13" t="s">
        <v>88</v>
      </c>
      <c r="AY165" s="255" t="s">
        <v>141</v>
      </c>
    </row>
    <row r="166" s="2" customFormat="1" ht="16.5" customHeight="1">
      <c r="A166" s="39"/>
      <c r="B166" s="40"/>
      <c r="C166" s="231" t="s">
        <v>207</v>
      </c>
      <c r="D166" s="231" t="s">
        <v>144</v>
      </c>
      <c r="E166" s="232" t="s">
        <v>208</v>
      </c>
      <c r="F166" s="233" t="s">
        <v>209</v>
      </c>
      <c r="G166" s="234" t="s">
        <v>160</v>
      </c>
      <c r="H166" s="235">
        <v>0.083000000000000004</v>
      </c>
      <c r="I166" s="236"/>
      <c r="J166" s="237">
        <f>ROUND(I166*H166,2)</f>
        <v>0</v>
      </c>
      <c r="K166" s="233" t="s">
        <v>148</v>
      </c>
      <c r="L166" s="45"/>
      <c r="M166" s="238" t="s">
        <v>1</v>
      </c>
      <c r="N166" s="239" t="s">
        <v>48</v>
      </c>
      <c r="O166" s="92"/>
      <c r="P166" s="240">
        <f>O166*H166</f>
        <v>0</v>
      </c>
      <c r="Q166" s="240">
        <v>0.019539999999999998</v>
      </c>
      <c r="R166" s="240">
        <f>Q166*H166</f>
        <v>0.00162182</v>
      </c>
      <c r="S166" s="240">
        <v>0</v>
      </c>
      <c r="T166" s="24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2" t="s">
        <v>149</v>
      </c>
      <c r="AT166" s="242" t="s">
        <v>144</v>
      </c>
      <c r="AU166" s="242" t="s">
        <v>90</v>
      </c>
      <c r="AY166" s="17" t="s">
        <v>141</v>
      </c>
      <c r="BE166" s="243">
        <f>IF(N166="základní",J166,0)</f>
        <v>0</v>
      </c>
      <c r="BF166" s="243">
        <f>IF(N166="snížená",J166,0)</f>
        <v>0</v>
      </c>
      <c r="BG166" s="243">
        <f>IF(N166="zákl. přenesená",J166,0)</f>
        <v>0</v>
      </c>
      <c r="BH166" s="243">
        <f>IF(N166="sníž. přenesená",J166,0)</f>
        <v>0</v>
      </c>
      <c r="BI166" s="243">
        <f>IF(N166="nulová",J166,0)</f>
        <v>0</v>
      </c>
      <c r="BJ166" s="17" t="s">
        <v>88</v>
      </c>
      <c r="BK166" s="243">
        <f>ROUND(I166*H166,2)</f>
        <v>0</v>
      </c>
      <c r="BL166" s="17" t="s">
        <v>149</v>
      </c>
      <c r="BM166" s="242" t="s">
        <v>210</v>
      </c>
    </row>
    <row r="167" s="13" customFormat="1">
      <c r="A167" s="13"/>
      <c r="B167" s="244"/>
      <c r="C167" s="245"/>
      <c r="D167" s="246" t="s">
        <v>151</v>
      </c>
      <c r="E167" s="247" t="s">
        <v>1</v>
      </c>
      <c r="F167" s="248" t="s">
        <v>211</v>
      </c>
      <c r="G167" s="245"/>
      <c r="H167" s="249">
        <v>0.083000000000000004</v>
      </c>
      <c r="I167" s="250"/>
      <c r="J167" s="245"/>
      <c r="K167" s="245"/>
      <c r="L167" s="251"/>
      <c r="M167" s="252"/>
      <c r="N167" s="253"/>
      <c r="O167" s="253"/>
      <c r="P167" s="253"/>
      <c r="Q167" s="253"/>
      <c r="R167" s="253"/>
      <c r="S167" s="253"/>
      <c r="T167" s="25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5" t="s">
        <v>151</v>
      </c>
      <c r="AU167" s="255" t="s">
        <v>90</v>
      </c>
      <c r="AV167" s="13" t="s">
        <v>90</v>
      </c>
      <c r="AW167" s="13" t="s">
        <v>38</v>
      </c>
      <c r="AX167" s="13" t="s">
        <v>88</v>
      </c>
      <c r="AY167" s="255" t="s">
        <v>141</v>
      </c>
    </row>
    <row r="168" s="2" customFormat="1" ht="16.5" customHeight="1">
      <c r="A168" s="39"/>
      <c r="B168" s="40"/>
      <c r="C168" s="256" t="s">
        <v>212</v>
      </c>
      <c r="D168" s="256" t="s">
        <v>213</v>
      </c>
      <c r="E168" s="257" t="s">
        <v>214</v>
      </c>
      <c r="F168" s="258" t="s">
        <v>215</v>
      </c>
      <c r="G168" s="259" t="s">
        <v>160</v>
      </c>
      <c r="H168" s="260">
        <v>0.085000000000000006</v>
      </c>
      <c r="I168" s="261"/>
      <c r="J168" s="262">
        <f>ROUND(I168*H168,2)</f>
        <v>0</v>
      </c>
      <c r="K168" s="258" t="s">
        <v>148</v>
      </c>
      <c r="L168" s="263"/>
      <c r="M168" s="264" t="s">
        <v>1</v>
      </c>
      <c r="N168" s="265" t="s">
        <v>48</v>
      </c>
      <c r="O168" s="92"/>
      <c r="P168" s="240">
        <f>O168*H168</f>
        <v>0</v>
      </c>
      <c r="Q168" s="240">
        <v>1</v>
      </c>
      <c r="R168" s="240">
        <f>Q168*H168</f>
        <v>0.085000000000000006</v>
      </c>
      <c r="S168" s="240">
        <v>0</v>
      </c>
      <c r="T168" s="24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2" t="s">
        <v>185</v>
      </c>
      <c r="AT168" s="242" t="s">
        <v>213</v>
      </c>
      <c r="AU168" s="242" t="s">
        <v>90</v>
      </c>
      <c r="AY168" s="17" t="s">
        <v>141</v>
      </c>
      <c r="BE168" s="243">
        <f>IF(N168="základní",J168,0)</f>
        <v>0</v>
      </c>
      <c r="BF168" s="243">
        <f>IF(N168="snížená",J168,0)</f>
        <v>0</v>
      </c>
      <c r="BG168" s="243">
        <f>IF(N168="zákl. přenesená",J168,0)</f>
        <v>0</v>
      </c>
      <c r="BH168" s="243">
        <f>IF(N168="sníž. přenesená",J168,0)</f>
        <v>0</v>
      </c>
      <c r="BI168" s="243">
        <f>IF(N168="nulová",J168,0)</f>
        <v>0</v>
      </c>
      <c r="BJ168" s="17" t="s">
        <v>88</v>
      </c>
      <c r="BK168" s="243">
        <f>ROUND(I168*H168,2)</f>
        <v>0</v>
      </c>
      <c r="BL168" s="17" t="s">
        <v>149</v>
      </c>
      <c r="BM168" s="242" t="s">
        <v>216</v>
      </c>
    </row>
    <row r="169" s="13" customFormat="1">
      <c r="A169" s="13"/>
      <c r="B169" s="244"/>
      <c r="C169" s="245"/>
      <c r="D169" s="246" t="s">
        <v>151</v>
      </c>
      <c r="E169" s="245"/>
      <c r="F169" s="248" t="s">
        <v>217</v>
      </c>
      <c r="G169" s="245"/>
      <c r="H169" s="249">
        <v>0.085000000000000006</v>
      </c>
      <c r="I169" s="250"/>
      <c r="J169" s="245"/>
      <c r="K169" s="245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151</v>
      </c>
      <c r="AU169" s="255" t="s">
        <v>90</v>
      </c>
      <c r="AV169" s="13" t="s">
        <v>90</v>
      </c>
      <c r="AW169" s="13" t="s">
        <v>4</v>
      </c>
      <c r="AX169" s="13" t="s">
        <v>88</v>
      </c>
      <c r="AY169" s="255" t="s">
        <v>141</v>
      </c>
    </row>
    <row r="170" s="2" customFormat="1" ht="16.5" customHeight="1">
      <c r="A170" s="39"/>
      <c r="B170" s="40"/>
      <c r="C170" s="231" t="s">
        <v>8</v>
      </c>
      <c r="D170" s="231" t="s">
        <v>144</v>
      </c>
      <c r="E170" s="232" t="s">
        <v>218</v>
      </c>
      <c r="F170" s="233" t="s">
        <v>219</v>
      </c>
      <c r="G170" s="234" t="s">
        <v>155</v>
      </c>
      <c r="H170" s="235">
        <v>0.64300000000000002</v>
      </c>
      <c r="I170" s="236"/>
      <c r="J170" s="237">
        <f>ROUND(I170*H170,2)</f>
        <v>0</v>
      </c>
      <c r="K170" s="233" t="s">
        <v>148</v>
      </c>
      <c r="L170" s="45"/>
      <c r="M170" s="238" t="s">
        <v>1</v>
      </c>
      <c r="N170" s="239" t="s">
        <v>48</v>
      </c>
      <c r="O170" s="92"/>
      <c r="P170" s="240">
        <f>O170*H170</f>
        <v>0</v>
      </c>
      <c r="Q170" s="240">
        <v>2.4533999999999998</v>
      </c>
      <c r="R170" s="240">
        <f>Q170*H170</f>
        <v>1.5775361999999999</v>
      </c>
      <c r="S170" s="240">
        <v>0</v>
      </c>
      <c r="T170" s="24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2" t="s">
        <v>149</v>
      </c>
      <c r="AT170" s="242" t="s">
        <v>144</v>
      </c>
      <c r="AU170" s="242" t="s">
        <v>90</v>
      </c>
      <c r="AY170" s="17" t="s">
        <v>141</v>
      </c>
      <c r="BE170" s="243">
        <f>IF(N170="základní",J170,0)</f>
        <v>0</v>
      </c>
      <c r="BF170" s="243">
        <f>IF(N170="snížená",J170,0)</f>
        <v>0</v>
      </c>
      <c r="BG170" s="243">
        <f>IF(N170="zákl. přenesená",J170,0)</f>
        <v>0</v>
      </c>
      <c r="BH170" s="243">
        <f>IF(N170="sníž. přenesená",J170,0)</f>
        <v>0</v>
      </c>
      <c r="BI170" s="243">
        <f>IF(N170="nulová",J170,0)</f>
        <v>0</v>
      </c>
      <c r="BJ170" s="17" t="s">
        <v>88</v>
      </c>
      <c r="BK170" s="243">
        <f>ROUND(I170*H170,2)</f>
        <v>0</v>
      </c>
      <c r="BL170" s="17" t="s">
        <v>149</v>
      </c>
      <c r="BM170" s="242" t="s">
        <v>220</v>
      </c>
    </row>
    <row r="171" s="13" customFormat="1">
      <c r="A171" s="13"/>
      <c r="B171" s="244"/>
      <c r="C171" s="245"/>
      <c r="D171" s="246" t="s">
        <v>151</v>
      </c>
      <c r="E171" s="247" t="s">
        <v>1</v>
      </c>
      <c r="F171" s="248" t="s">
        <v>221</v>
      </c>
      <c r="G171" s="245"/>
      <c r="H171" s="249">
        <v>0.64300000000000002</v>
      </c>
      <c r="I171" s="250"/>
      <c r="J171" s="245"/>
      <c r="K171" s="245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151</v>
      </c>
      <c r="AU171" s="255" t="s">
        <v>90</v>
      </c>
      <c r="AV171" s="13" t="s">
        <v>90</v>
      </c>
      <c r="AW171" s="13" t="s">
        <v>38</v>
      </c>
      <c r="AX171" s="13" t="s">
        <v>88</v>
      </c>
      <c r="AY171" s="255" t="s">
        <v>141</v>
      </c>
    </row>
    <row r="172" s="2" customFormat="1" ht="16.5" customHeight="1">
      <c r="A172" s="39"/>
      <c r="B172" s="40"/>
      <c r="C172" s="231" t="s">
        <v>222</v>
      </c>
      <c r="D172" s="231" t="s">
        <v>144</v>
      </c>
      <c r="E172" s="232" t="s">
        <v>223</v>
      </c>
      <c r="F172" s="233" t="s">
        <v>224</v>
      </c>
      <c r="G172" s="234" t="s">
        <v>171</v>
      </c>
      <c r="H172" s="235">
        <v>3.6720000000000002</v>
      </c>
      <c r="I172" s="236"/>
      <c r="J172" s="237">
        <f>ROUND(I172*H172,2)</f>
        <v>0</v>
      </c>
      <c r="K172" s="233" t="s">
        <v>148</v>
      </c>
      <c r="L172" s="45"/>
      <c r="M172" s="238" t="s">
        <v>1</v>
      </c>
      <c r="N172" s="239" t="s">
        <v>48</v>
      </c>
      <c r="O172" s="92"/>
      <c r="P172" s="240">
        <f>O172*H172</f>
        <v>0</v>
      </c>
      <c r="Q172" s="240">
        <v>0.0057600000000000004</v>
      </c>
      <c r="R172" s="240">
        <f>Q172*H172</f>
        <v>0.021150720000000001</v>
      </c>
      <c r="S172" s="240">
        <v>0</v>
      </c>
      <c r="T172" s="24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2" t="s">
        <v>149</v>
      </c>
      <c r="AT172" s="242" t="s">
        <v>144</v>
      </c>
      <c r="AU172" s="242" t="s">
        <v>90</v>
      </c>
      <c r="AY172" s="17" t="s">
        <v>141</v>
      </c>
      <c r="BE172" s="243">
        <f>IF(N172="základní",J172,0)</f>
        <v>0</v>
      </c>
      <c r="BF172" s="243">
        <f>IF(N172="snížená",J172,0)</f>
        <v>0</v>
      </c>
      <c r="BG172" s="243">
        <f>IF(N172="zákl. přenesená",J172,0)</f>
        <v>0</v>
      </c>
      <c r="BH172" s="243">
        <f>IF(N172="sníž. přenesená",J172,0)</f>
        <v>0</v>
      </c>
      <c r="BI172" s="243">
        <f>IF(N172="nulová",J172,0)</f>
        <v>0</v>
      </c>
      <c r="BJ172" s="17" t="s">
        <v>88</v>
      </c>
      <c r="BK172" s="243">
        <f>ROUND(I172*H172,2)</f>
        <v>0</v>
      </c>
      <c r="BL172" s="17" t="s">
        <v>149</v>
      </c>
      <c r="BM172" s="242" t="s">
        <v>225</v>
      </c>
    </row>
    <row r="173" s="13" customFormat="1">
      <c r="A173" s="13"/>
      <c r="B173" s="244"/>
      <c r="C173" s="245"/>
      <c r="D173" s="246" t="s">
        <v>151</v>
      </c>
      <c r="E173" s="247" t="s">
        <v>1</v>
      </c>
      <c r="F173" s="248" t="s">
        <v>226</v>
      </c>
      <c r="G173" s="245"/>
      <c r="H173" s="249">
        <v>3.6720000000000002</v>
      </c>
      <c r="I173" s="250"/>
      <c r="J173" s="245"/>
      <c r="K173" s="245"/>
      <c r="L173" s="251"/>
      <c r="M173" s="252"/>
      <c r="N173" s="253"/>
      <c r="O173" s="253"/>
      <c r="P173" s="253"/>
      <c r="Q173" s="253"/>
      <c r="R173" s="253"/>
      <c r="S173" s="253"/>
      <c r="T173" s="25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5" t="s">
        <v>151</v>
      </c>
      <c r="AU173" s="255" t="s">
        <v>90</v>
      </c>
      <c r="AV173" s="13" t="s">
        <v>90</v>
      </c>
      <c r="AW173" s="13" t="s">
        <v>38</v>
      </c>
      <c r="AX173" s="13" t="s">
        <v>88</v>
      </c>
      <c r="AY173" s="255" t="s">
        <v>141</v>
      </c>
    </row>
    <row r="174" s="2" customFormat="1" ht="16.5" customHeight="1">
      <c r="A174" s="39"/>
      <c r="B174" s="40"/>
      <c r="C174" s="231" t="s">
        <v>227</v>
      </c>
      <c r="D174" s="231" t="s">
        <v>144</v>
      </c>
      <c r="E174" s="232" t="s">
        <v>228</v>
      </c>
      <c r="F174" s="233" t="s">
        <v>229</v>
      </c>
      <c r="G174" s="234" t="s">
        <v>171</v>
      </c>
      <c r="H174" s="235">
        <v>3.6720000000000002</v>
      </c>
      <c r="I174" s="236"/>
      <c r="J174" s="237">
        <f>ROUND(I174*H174,2)</f>
        <v>0</v>
      </c>
      <c r="K174" s="233" t="s">
        <v>148</v>
      </c>
      <c r="L174" s="45"/>
      <c r="M174" s="238" t="s">
        <v>1</v>
      </c>
      <c r="N174" s="239" t="s">
        <v>48</v>
      </c>
      <c r="O174" s="92"/>
      <c r="P174" s="240">
        <f>O174*H174</f>
        <v>0</v>
      </c>
      <c r="Q174" s="240">
        <v>0</v>
      </c>
      <c r="R174" s="240">
        <f>Q174*H174</f>
        <v>0</v>
      </c>
      <c r="S174" s="240">
        <v>0</v>
      </c>
      <c r="T174" s="24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2" t="s">
        <v>149</v>
      </c>
      <c r="AT174" s="242" t="s">
        <v>144</v>
      </c>
      <c r="AU174" s="242" t="s">
        <v>90</v>
      </c>
      <c r="AY174" s="17" t="s">
        <v>141</v>
      </c>
      <c r="BE174" s="243">
        <f>IF(N174="základní",J174,0)</f>
        <v>0</v>
      </c>
      <c r="BF174" s="243">
        <f>IF(N174="snížená",J174,0)</f>
        <v>0</v>
      </c>
      <c r="BG174" s="243">
        <f>IF(N174="zákl. přenesená",J174,0)</f>
        <v>0</v>
      </c>
      <c r="BH174" s="243">
        <f>IF(N174="sníž. přenesená",J174,0)</f>
        <v>0</v>
      </c>
      <c r="BI174" s="243">
        <f>IF(N174="nulová",J174,0)</f>
        <v>0</v>
      </c>
      <c r="BJ174" s="17" t="s">
        <v>88</v>
      </c>
      <c r="BK174" s="243">
        <f>ROUND(I174*H174,2)</f>
        <v>0</v>
      </c>
      <c r="BL174" s="17" t="s">
        <v>149</v>
      </c>
      <c r="BM174" s="242" t="s">
        <v>230</v>
      </c>
    </row>
    <row r="175" s="2" customFormat="1" ht="16.5" customHeight="1">
      <c r="A175" s="39"/>
      <c r="B175" s="40"/>
      <c r="C175" s="231" t="s">
        <v>231</v>
      </c>
      <c r="D175" s="231" t="s">
        <v>144</v>
      </c>
      <c r="E175" s="232" t="s">
        <v>232</v>
      </c>
      <c r="F175" s="233" t="s">
        <v>233</v>
      </c>
      <c r="G175" s="234" t="s">
        <v>160</v>
      </c>
      <c r="H175" s="235">
        <v>0.062</v>
      </c>
      <c r="I175" s="236"/>
      <c r="J175" s="237">
        <f>ROUND(I175*H175,2)</f>
        <v>0</v>
      </c>
      <c r="K175" s="233" t="s">
        <v>148</v>
      </c>
      <c r="L175" s="45"/>
      <c r="M175" s="238" t="s">
        <v>1</v>
      </c>
      <c r="N175" s="239" t="s">
        <v>48</v>
      </c>
      <c r="O175" s="92"/>
      <c r="P175" s="240">
        <f>O175*H175</f>
        <v>0</v>
      </c>
      <c r="Q175" s="240">
        <v>1.06277</v>
      </c>
      <c r="R175" s="240">
        <f>Q175*H175</f>
        <v>0.065891740000000004</v>
      </c>
      <c r="S175" s="240">
        <v>0</v>
      </c>
      <c r="T175" s="24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2" t="s">
        <v>149</v>
      </c>
      <c r="AT175" s="242" t="s">
        <v>144</v>
      </c>
      <c r="AU175" s="242" t="s">
        <v>90</v>
      </c>
      <c r="AY175" s="17" t="s">
        <v>141</v>
      </c>
      <c r="BE175" s="243">
        <f>IF(N175="základní",J175,0)</f>
        <v>0</v>
      </c>
      <c r="BF175" s="243">
        <f>IF(N175="snížená",J175,0)</f>
        <v>0</v>
      </c>
      <c r="BG175" s="243">
        <f>IF(N175="zákl. přenesená",J175,0)</f>
        <v>0</v>
      </c>
      <c r="BH175" s="243">
        <f>IF(N175="sníž. přenesená",J175,0)</f>
        <v>0</v>
      </c>
      <c r="BI175" s="243">
        <f>IF(N175="nulová",J175,0)</f>
        <v>0</v>
      </c>
      <c r="BJ175" s="17" t="s">
        <v>88</v>
      </c>
      <c r="BK175" s="243">
        <f>ROUND(I175*H175,2)</f>
        <v>0</v>
      </c>
      <c r="BL175" s="17" t="s">
        <v>149</v>
      </c>
      <c r="BM175" s="242" t="s">
        <v>234</v>
      </c>
    </row>
    <row r="176" s="13" customFormat="1">
      <c r="A176" s="13"/>
      <c r="B176" s="244"/>
      <c r="C176" s="245"/>
      <c r="D176" s="246" t="s">
        <v>151</v>
      </c>
      <c r="E176" s="247" t="s">
        <v>1</v>
      </c>
      <c r="F176" s="248" t="s">
        <v>235</v>
      </c>
      <c r="G176" s="245"/>
      <c r="H176" s="249">
        <v>0.062</v>
      </c>
      <c r="I176" s="250"/>
      <c r="J176" s="245"/>
      <c r="K176" s="245"/>
      <c r="L176" s="251"/>
      <c r="M176" s="252"/>
      <c r="N176" s="253"/>
      <c r="O176" s="253"/>
      <c r="P176" s="253"/>
      <c r="Q176" s="253"/>
      <c r="R176" s="253"/>
      <c r="S176" s="253"/>
      <c r="T176" s="25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5" t="s">
        <v>151</v>
      </c>
      <c r="AU176" s="255" t="s">
        <v>90</v>
      </c>
      <c r="AV176" s="13" t="s">
        <v>90</v>
      </c>
      <c r="AW176" s="13" t="s">
        <v>38</v>
      </c>
      <c r="AX176" s="13" t="s">
        <v>88</v>
      </c>
      <c r="AY176" s="255" t="s">
        <v>141</v>
      </c>
    </row>
    <row r="177" s="12" customFormat="1" ht="22.8" customHeight="1">
      <c r="A177" s="12"/>
      <c r="B177" s="215"/>
      <c r="C177" s="216"/>
      <c r="D177" s="217" t="s">
        <v>82</v>
      </c>
      <c r="E177" s="229" t="s">
        <v>174</v>
      </c>
      <c r="F177" s="229" t="s">
        <v>236</v>
      </c>
      <c r="G177" s="216"/>
      <c r="H177" s="216"/>
      <c r="I177" s="219"/>
      <c r="J177" s="230">
        <f>BK177</f>
        <v>0</v>
      </c>
      <c r="K177" s="216"/>
      <c r="L177" s="221"/>
      <c r="M177" s="222"/>
      <c r="N177" s="223"/>
      <c r="O177" s="223"/>
      <c r="P177" s="224">
        <f>SUM(P178:P230)</f>
        <v>0</v>
      </c>
      <c r="Q177" s="223"/>
      <c r="R177" s="224">
        <f>SUM(R178:R230)</f>
        <v>11.159076399999998</v>
      </c>
      <c r="S177" s="223"/>
      <c r="T177" s="225">
        <f>SUM(T178:T230)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6" t="s">
        <v>88</v>
      </c>
      <c r="AT177" s="227" t="s">
        <v>82</v>
      </c>
      <c r="AU177" s="227" t="s">
        <v>88</v>
      </c>
      <c r="AY177" s="226" t="s">
        <v>141</v>
      </c>
      <c r="BK177" s="228">
        <f>SUM(BK178:BK230)</f>
        <v>0</v>
      </c>
    </row>
    <row r="178" s="2" customFormat="1" ht="16.5" customHeight="1">
      <c r="A178" s="39"/>
      <c r="B178" s="40"/>
      <c r="C178" s="231" t="s">
        <v>237</v>
      </c>
      <c r="D178" s="231" t="s">
        <v>144</v>
      </c>
      <c r="E178" s="232" t="s">
        <v>238</v>
      </c>
      <c r="F178" s="233" t="s">
        <v>239</v>
      </c>
      <c r="G178" s="234" t="s">
        <v>171</v>
      </c>
      <c r="H178" s="235">
        <v>7.3600000000000003</v>
      </c>
      <c r="I178" s="236"/>
      <c r="J178" s="237">
        <f>ROUND(I178*H178,2)</f>
        <v>0</v>
      </c>
      <c r="K178" s="233" t="s">
        <v>148</v>
      </c>
      <c r="L178" s="45"/>
      <c r="M178" s="238" t="s">
        <v>1</v>
      </c>
      <c r="N178" s="239" t="s">
        <v>48</v>
      </c>
      <c r="O178" s="92"/>
      <c r="P178" s="240">
        <f>O178*H178</f>
        <v>0</v>
      </c>
      <c r="Q178" s="240">
        <v>0.0054599999999999996</v>
      </c>
      <c r="R178" s="240">
        <f>Q178*H178</f>
        <v>0.040185600000000002</v>
      </c>
      <c r="S178" s="240">
        <v>0</v>
      </c>
      <c r="T178" s="24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2" t="s">
        <v>149</v>
      </c>
      <c r="AT178" s="242" t="s">
        <v>144</v>
      </c>
      <c r="AU178" s="242" t="s">
        <v>90</v>
      </c>
      <c r="AY178" s="17" t="s">
        <v>141</v>
      </c>
      <c r="BE178" s="243">
        <f>IF(N178="základní",J178,0)</f>
        <v>0</v>
      </c>
      <c r="BF178" s="243">
        <f>IF(N178="snížená",J178,0)</f>
        <v>0</v>
      </c>
      <c r="BG178" s="243">
        <f>IF(N178="zákl. přenesená",J178,0)</f>
        <v>0</v>
      </c>
      <c r="BH178" s="243">
        <f>IF(N178="sníž. přenesená",J178,0)</f>
        <v>0</v>
      </c>
      <c r="BI178" s="243">
        <f>IF(N178="nulová",J178,0)</f>
        <v>0</v>
      </c>
      <c r="BJ178" s="17" t="s">
        <v>88</v>
      </c>
      <c r="BK178" s="243">
        <f>ROUND(I178*H178,2)</f>
        <v>0</v>
      </c>
      <c r="BL178" s="17" t="s">
        <v>149</v>
      </c>
      <c r="BM178" s="242" t="s">
        <v>240</v>
      </c>
    </row>
    <row r="179" s="13" customFormat="1">
      <c r="A179" s="13"/>
      <c r="B179" s="244"/>
      <c r="C179" s="245"/>
      <c r="D179" s="246" t="s">
        <v>151</v>
      </c>
      <c r="E179" s="247" t="s">
        <v>1</v>
      </c>
      <c r="F179" s="248" t="s">
        <v>241</v>
      </c>
      <c r="G179" s="245"/>
      <c r="H179" s="249">
        <v>7.3600000000000003</v>
      </c>
      <c r="I179" s="250"/>
      <c r="J179" s="245"/>
      <c r="K179" s="245"/>
      <c r="L179" s="251"/>
      <c r="M179" s="252"/>
      <c r="N179" s="253"/>
      <c r="O179" s="253"/>
      <c r="P179" s="253"/>
      <c r="Q179" s="253"/>
      <c r="R179" s="253"/>
      <c r="S179" s="253"/>
      <c r="T179" s="25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5" t="s">
        <v>151</v>
      </c>
      <c r="AU179" s="255" t="s">
        <v>90</v>
      </c>
      <c r="AV179" s="13" t="s">
        <v>90</v>
      </c>
      <c r="AW179" s="13" t="s">
        <v>38</v>
      </c>
      <c r="AX179" s="13" t="s">
        <v>88</v>
      </c>
      <c r="AY179" s="255" t="s">
        <v>141</v>
      </c>
    </row>
    <row r="180" s="2" customFormat="1" ht="16.5" customHeight="1">
      <c r="A180" s="39"/>
      <c r="B180" s="40"/>
      <c r="C180" s="231" t="s">
        <v>242</v>
      </c>
      <c r="D180" s="231" t="s">
        <v>144</v>
      </c>
      <c r="E180" s="232" t="s">
        <v>243</v>
      </c>
      <c r="F180" s="233" t="s">
        <v>244</v>
      </c>
      <c r="G180" s="234" t="s">
        <v>171</v>
      </c>
      <c r="H180" s="235">
        <v>73.599999999999994</v>
      </c>
      <c r="I180" s="236"/>
      <c r="J180" s="237">
        <f>ROUND(I180*H180,2)</f>
        <v>0</v>
      </c>
      <c r="K180" s="233" t="s">
        <v>148</v>
      </c>
      <c r="L180" s="45"/>
      <c r="M180" s="238" t="s">
        <v>1</v>
      </c>
      <c r="N180" s="239" t="s">
        <v>48</v>
      </c>
      <c r="O180" s="92"/>
      <c r="P180" s="240">
        <f>O180*H180</f>
        <v>0</v>
      </c>
      <c r="Q180" s="240">
        <v>0.0030000000000000001</v>
      </c>
      <c r="R180" s="240">
        <f>Q180*H180</f>
        <v>0.2208</v>
      </c>
      <c r="S180" s="240">
        <v>0</v>
      </c>
      <c r="T180" s="24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2" t="s">
        <v>149</v>
      </c>
      <c r="AT180" s="242" t="s">
        <v>144</v>
      </c>
      <c r="AU180" s="242" t="s">
        <v>90</v>
      </c>
      <c r="AY180" s="17" t="s">
        <v>141</v>
      </c>
      <c r="BE180" s="243">
        <f>IF(N180="základní",J180,0)</f>
        <v>0</v>
      </c>
      <c r="BF180" s="243">
        <f>IF(N180="snížená",J180,0)</f>
        <v>0</v>
      </c>
      <c r="BG180" s="243">
        <f>IF(N180="zákl. přenesená",J180,0)</f>
        <v>0</v>
      </c>
      <c r="BH180" s="243">
        <f>IF(N180="sníž. přenesená",J180,0)</f>
        <v>0</v>
      </c>
      <c r="BI180" s="243">
        <f>IF(N180="nulová",J180,0)</f>
        <v>0</v>
      </c>
      <c r="BJ180" s="17" t="s">
        <v>88</v>
      </c>
      <c r="BK180" s="243">
        <f>ROUND(I180*H180,2)</f>
        <v>0</v>
      </c>
      <c r="BL180" s="17" t="s">
        <v>149</v>
      </c>
      <c r="BM180" s="242" t="s">
        <v>245</v>
      </c>
    </row>
    <row r="181" s="13" customFormat="1">
      <c r="A181" s="13"/>
      <c r="B181" s="244"/>
      <c r="C181" s="245"/>
      <c r="D181" s="246" t="s">
        <v>151</v>
      </c>
      <c r="E181" s="247" t="s">
        <v>1</v>
      </c>
      <c r="F181" s="248" t="s">
        <v>246</v>
      </c>
      <c r="G181" s="245"/>
      <c r="H181" s="249">
        <v>73.599999999999994</v>
      </c>
      <c r="I181" s="250"/>
      <c r="J181" s="245"/>
      <c r="K181" s="245"/>
      <c r="L181" s="251"/>
      <c r="M181" s="252"/>
      <c r="N181" s="253"/>
      <c r="O181" s="253"/>
      <c r="P181" s="253"/>
      <c r="Q181" s="253"/>
      <c r="R181" s="253"/>
      <c r="S181" s="253"/>
      <c r="T181" s="25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5" t="s">
        <v>151</v>
      </c>
      <c r="AU181" s="255" t="s">
        <v>90</v>
      </c>
      <c r="AV181" s="13" t="s">
        <v>90</v>
      </c>
      <c r="AW181" s="13" t="s">
        <v>38</v>
      </c>
      <c r="AX181" s="13" t="s">
        <v>88</v>
      </c>
      <c r="AY181" s="255" t="s">
        <v>141</v>
      </c>
    </row>
    <row r="182" s="2" customFormat="1" ht="16.5" customHeight="1">
      <c r="A182" s="39"/>
      <c r="B182" s="40"/>
      <c r="C182" s="231" t="s">
        <v>7</v>
      </c>
      <c r="D182" s="231" t="s">
        <v>144</v>
      </c>
      <c r="E182" s="232" t="s">
        <v>247</v>
      </c>
      <c r="F182" s="233" t="s">
        <v>248</v>
      </c>
      <c r="G182" s="234" t="s">
        <v>147</v>
      </c>
      <c r="H182" s="235">
        <v>1</v>
      </c>
      <c r="I182" s="236"/>
      <c r="J182" s="237">
        <f>ROUND(I182*H182,2)</f>
        <v>0</v>
      </c>
      <c r="K182" s="233" t="s">
        <v>148</v>
      </c>
      <c r="L182" s="45"/>
      <c r="M182" s="238" t="s">
        <v>1</v>
      </c>
      <c r="N182" s="239" t="s">
        <v>48</v>
      </c>
      <c r="O182" s="92"/>
      <c r="P182" s="240">
        <f>O182*H182</f>
        <v>0</v>
      </c>
      <c r="Q182" s="240">
        <v>0.010200000000000001</v>
      </c>
      <c r="R182" s="240">
        <f>Q182*H182</f>
        <v>0.010200000000000001</v>
      </c>
      <c r="S182" s="240">
        <v>0</v>
      </c>
      <c r="T182" s="24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2" t="s">
        <v>149</v>
      </c>
      <c r="AT182" s="242" t="s">
        <v>144</v>
      </c>
      <c r="AU182" s="242" t="s">
        <v>90</v>
      </c>
      <c r="AY182" s="17" t="s">
        <v>141</v>
      </c>
      <c r="BE182" s="243">
        <f>IF(N182="základní",J182,0)</f>
        <v>0</v>
      </c>
      <c r="BF182" s="243">
        <f>IF(N182="snížená",J182,0)</f>
        <v>0</v>
      </c>
      <c r="BG182" s="243">
        <f>IF(N182="zákl. přenesená",J182,0)</f>
        <v>0</v>
      </c>
      <c r="BH182" s="243">
        <f>IF(N182="sníž. přenesená",J182,0)</f>
        <v>0</v>
      </c>
      <c r="BI182" s="243">
        <f>IF(N182="nulová",J182,0)</f>
        <v>0</v>
      </c>
      <c r="BJ182" s="17" t="s">
        <v>88</v>
      </c>
      <c r="BK182" s="243">
        <f>ROUND(I182*H182,2)</f>
        <v>0</v>
      </c>
      <c r="BL182" s="17" t="s">
        <v>149</v>
      </c>
      <c r="BM182" s="242" t="s">
        <v>249</v>
      </c>
    </row>
    <row r="183" s="13" customFormat="1">
      <c r="A183" s="13"/>
      <c r="B183" s="244"/>
      <c r="C183" s="245"/>
      <c r="D183" s="246" t="s">
        <v>151</v>
      </c>
      <c r="E183" s="247" t="s">
        <v>1</v>
      </c>
      <c r="F183" s="248" t="s">
        <v>250</v>
      </c>
      <c r="G183" s="245"/>
      <c r="H183" s="249">
        <v>1</v>
      </c>
      <c r="I183" s="250"/>
      <c r="J183" s="245"/>
      <c r="K183" s="245"/>
      <c r="L183" s="251"/>
      <c r="M183" s="252"/>
      <c r="N183" s="253"/>
      <c r="O183" s="253"/>
      <c r="P183" s="253"/>
      <c r="Q183" s="253"/>
      <c r="R183" s="253"/>
      <c r="S183" s="253"/>
      <c r="T183" s="25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5" t="s">
        <v>151</v>
      </c>
      <c r="AU183" s="255" t="s">
        <v>90</v>
      </c>
      <c r="AV183" s="13" t="s">
        <v>90</v>
      </c>
      <c r="AW183" s="13" t="s">
        <v>38</v>
      </c>
      <c r="AX183" s="13" t="s">
        <v>88</v>
      </c>
      <c r="AY183" s="255" t="s">
        <v>141</v>
      </c>
    </row>
    <row r="184" s="2" customFormat="1" ht="16.5" customHeight="1">
      <c r="A184" s="39"/>
      <c r="B184" s="40"/>
      <c r="C184" s="231" t="s">
        <v>251</v>
      </c>
      <c r="D184" s="231" t="s">
        <v>144</v>
      </c>
      <c r="E184" s="232" t="s">
        <v>252</v>
      </c>
      <c r="F184" s="233" t="s">
        <v>253</v>
      </c>
      <c r="G184" s="234" t="s">
        <v>171</v>
      </c>
      <c r="H184" s="235">
        <v>73.599999999999994</v>
      </c>
      <c r="I184" s="236"/>
      <c r="J184" s="237">
        <f>ROUND(I184*H184,2)</f>
        <v>0</v>
      </c>
      <c r="K184" s="233" t="s">
        <v>148</v>
      </c>
      <c r="L184" s="45"/>
      <c r="M184" s="238" t="s">
        <v>1</v>
      </c>
      <c r="N184" s="239" t="s">
        <v>48</v>
      </c>
      <c r="O184" s="92"/>
      <c r="P184" s="240">
        <f>O184*H184</f>
        <v>0</v>
      </c>
      <c r="Q184" s="240">
        <v>0.0051000000000000004</v>
      </c>
      <c r="R184" s="240">
        <f>Q184*H184</f>
        <v>0.37535999999999997</v>
      </c>
      <c r="S184" s="240">
        <v>0</v>
      </c>
      <c r="T184" s="24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2" t="s">
        <v>149</v>
      </c>
      <c r="AT184" s="242" t="s">
        <v>144</v>
      </c>
      <c r="AU184" s="242" t="s">
        <v>90</v>
      </c>
      <c r="AY184" s="17" t="s">
        <v>141</v>
      </c>
      <c r="BE184" s="243">
        <f>IF(N184="základní",J184,0)</f>
        <v>0</v>
      </c>
      <c r="BF184" s="243">
        <f>IF(N184="snížená",J184,0)</f>
        <v>0</v>
      </c>
      <c r="BG184" s="243">
        <f>IF(N184="zákl. přenesená",J184,0)</f>
        <v>0</v>
      </c>
      <c r="BH184" s="243">
        <f>IF(N184="sníž. přenesená",J184,0)</f>
        <v>0</v>
      </c>
      <c r="BI184" s="243">
        <f>IF(N184="nulová",J184,0)</f>
        <v>0</v>
      </c>
      <c r="BJ184" s="17" t="s">
        <v>88</v>
      </c>
      <c r="BK184" s="243">
        <f>ROUND(I184*H184,2)</f>
        <v>0</v>
      </c>
      <c r="BL184" s="17" t="s">
        <v>149</v>
      </c>
      <c r="BM184" s="242" t="s">
        <v>254</v>
      </c>
    </row>
    <row r="185" s="13" customFormat="1">
      <c r="A185" s="13"/>
      <c r="B185" s="244"/>
      <c r="C185" s="245"/>
      <c r="D185" s="246" t="s">
        <v>151</v>
      </c>
      <c r="E185" s="247" t="s">
        <v>1</v>
      </c>
      <c r="F185" s="248" t="s">
        <v>246</v>
      </c>
      <c r="G185" s="245"/>
      <c r="H185" s="249">
        <v>73.599999999999994</v>
      </c>
      <c r="I185" s="250"/>
      <c r="J185" s="245"/>
      <c r="K185" s="245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151</v>
      </c>
      <c r="AU185" s="255" t="s">
        <v>90</v>
      </c>
      <c r="AV185" s="13" t="s">
        <v>90</v>
      </c>
      <c r="AW185" s="13" t="s">
        <v>38</v>
      </c>
      <c r="AX185" s="13" t="s">
        <v>88</v>
      </c>
      <c r="AY185" s="255" t="s">
        <v>141</v>
      </c>
    </row>
    <row r="186" s="2" customFormat="1" ht="16.5" customHeight="1">
      <c r="A186" s="39"/>
      <c r="B186" s="40"/>
      <c r="C186" s="231" t="s">
        <v>255</v>
      </c>
      <c r="D186" s="231" t="s">
        <v>144</v>
      </c>
      <c r="E186" s="232" t="s">
        <v>256</v>
      </c>
      <c r="F186" s="233" t="s">
        <v>257</v>
      </c>
      <c r="G186" s="234" t="s">
        <v>171</v>
      </c>
      <c r="H186" s="235">
        <v>73.599999999999994</v>
      </c>
      <c r="I186" s="236"/>
      <c r="J186" s="237">
        <f>ROUND(I186*H186,2)</f>
        <v>0</v>
      </c>
      <c r="K186" s="233" t="s">
        <v>148</v>
      </c>
      <c r="L186" s="45"/>
      <c r="M186" s="238" t="s">
        <v>1</v>
      </c>
      <c r="N186" s="239" t="s">
        <v>48</v>
      </c>
      <c r="O186" s="92"/>
      <c r="P186" s="240">
        <f>O186*H186</f>
        <v>0</v>
      </c>
      <c r="Q186" s="240">
        <v>9.0000000000000006E-05</v>
      </c>
      <c r="R186" s="240">
        <f>Q186*H186</f>
        <v>0.0066239999999999997</v>
      </c>
      <c r="S186" s="240">
        <v>0</v>
      </c>
      <c r="T186" s="24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2" t="s">
        <v>149</v>
      </c>
      <c r="AT186" s="242" t="s">
        <v>144</v>
      </c>
      <c r="AU186" s="242" t="s">
        <v>90</v>
      </c>
      <c r="AY186" s="17" t="s">
        <v>141</v>
      </c>
      <c r="BE186" s="243">
        <f>IF(N186="základní",J186,0)</f>
        <v>0</v>
      </c>
      <c r="BF186" s="243">
        <f>IF(N186="snížená",J186,0)</f>
        <v>0</v>
      </c>
      <c r="BG186" s="243">
        <f>IF(N186="zákl. přenesená",J186,0)</f>
        <v>0</v>
      </c>
      <c r="BH186" s="243">
        <f>IF(N186="sníž. přenesená",J186,0)</f>
        <v>0</v>
      </c>
      <c r="BI186" s="243">
        <f>IF(N186="nulová",J186,0)</f>
        <v>0</v>
      </c>
      <c r="BJ186" s="17" t="s">
        <v>88</v>
      </c>
      <c r="BK186" s="243">
        <f>ROUND(I186*H186,2)</f>
        <v>0</v>
      </c>
      <c r="BL186" s="17" t="s">
        <v>149</v>
      </c>
      <c r="BM186" s="242" t="s">
        <v>258</v>
      </c>
    </row>
    <row r="187" s="13" customFormat="1">
      <c r="A187" s="13"/>
      <c r="B187" s="244"/>
      <c r="C187" s="245"/>
      <c r="D187" s="246" t="s">
        <v>151</v>
      </c>
      <c r="E187" s="247" t="s">
        <v>1</v>
      </c>
      <c r="F187" s="248" t="s">
        <v>246</v>
      </c>
      <c r="G187" s="245"/>
      <c r="H187" s="249">
        <v>73.599999999999994</v>
      </c>
      <c r="I187" s="250"/>
      <c r="J187" s="245"/>
      <c r="K187" s="245"/>
      <c r="L187" s="251"/>
      <c r="M187" s="252"/>
      <c r="N187" s="253"/>
      <c r="O187" s="253"/>
      <c r="P187" s="253"/>
      <c r="Q187" s="253"/>
      <c r="R187" s="253"/>
      <c r="S187" s="253"/>
      <c r="T187" s="25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5" t="s">
        <v>151</v>
      </c>
      <c r="AU187" s="255" t="s">
        <v>90</v>
      </c>
      <c r="AV187" s="13" t="s">
        <v>90</v>
      </c>
      <c r="AW187" s="13" t="s">
        <v>38</v>
      </c>
      <c r="AX187" s="13" t="s">
        <v>88</v>
      </c>
      <c r="AY187" s="255" t="s">
        <v>141</v>
      </c>
    </row>
    <row r="188" s="2" customFormat="1" ht="16.5" customHeight="1">
      <c r="A188" s="39"/>
      <c r="B188" s="40"/>
      <c r="C188" s="231" t="s">
        <v>259</v>
      </c>
      <c r="D188" s="231" t="s">
        <v>144</v>
      </c>
      <c r="E188" s="232" t="s">
        <v>260</v>
      </c>
      <c r="F188" s="233" t="s">
        <v>261</v>
      </c>
      <c r="G188" s="234" t="s">
        <v>171</v>
      </c>
      <c r="H188" s="235">
        <v>1.52</v>
      </c>
      <c r="I188" s="236"/>
      <c r="J188" s="237">
        <f>ROUND(I188*H188,2)</f>
        <v>0</v>
      </c>
      <c r="K188" s="233" t="s">
        <v>148</v>
      </c>
      <c r="L188" s="45"/>
      <c r="M188" s="238" t="s">
        <v>1</v>
      </c>
      <c r="N188" s="239" t="s">
        <v>48</v>
      </c>
      <c r="O188" s="92"/>
      <c r="P188" s="240">
        <f>O188*H188</f>
        <v>0</v>
      </c>
      <c r="Q188" s="240">
        <v>0.040000000000000001</v>
      </c>
      <c r="R188" s="240">
        <f>Q188*H188</f>
        <v>0.0608</v>
      </c>
      <c r="S188" s="240">
        <v>0</v>
      </c>
      <c r="T188" s="24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2" t="s">
        <v>149</v>
      </c>
      <c r="AT188" s="242" t="s">
        <v>144</v>
      </c>
      <c r="AU188" s="242" t="s">
        <v>90</v>
      </c>
      <c r="AY188" s="17" t="s">
        <v>141</v>
      </c>
      <c r="BE188" s="243">
        <f>IF(N188="základní",J188,0)</f>
        <v>0</v>
      </c>
      <c r="BF188" s="243">
        <f>IF(N188="snížená",J188,0)</f>
        <v>0</v>
      </c>
      <c r="BG188" s="243">
        <f>IF(N188="zákl. přenesená",J188,0)</f>
        <v>0</v>
      </c>
      <c r="BH188" s="243">
        <f>IF(N188="sníž. přenesená",J188,0)</f>
        <v>0</v>
      </c>
      <c r="BI188" s="243">
        <f>IF(N188="nulová",J188,0)</f>
        <v>0</v>
      </c>
      <c r="BJ188" s="17" t="s">
        <v>88</v>
      </c>
      <c r="BK188" s="243">
        <f>ROUND(I188*H188,2)</f>
        <v>0</v>
      </c>
      <c r="BL188" s="17" t="s">
        <v>149</v>
      </c>
      <c r="BM188" s="242" t="s">
        <v>262</v>
      </c>
    </row>
    <row r="189" s="13" customFormat="1">
      <c r="A189" s="13"/>
      <c r="B189" s="244"/>
      <c r="C189" s="245"/>
      <c r="D189" s="246" t="s">
        <v>151</v>
      </c>
      <c r="E189" s="247" t="s">
        <v>1</v>
      </c>
      <c r="F189" s="248" t="s">
        <v>263</v>
      </c>
      <c r="G189" s="245"/>
      <c r="H189" s="249">
        <v>1.52</v>
      </c>
      <c r="I189" s="250"/>
      <c r="J189" s="245"/>
      <c r="K189" s="245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151</v>
      </c>
      <c r="AU189" s="255" t="s">
        <v>90</v>
      </c>
      <c r="AV189" s="13" t="s">
        <v>90</v>
      </c>
      <c r="AW189" s="13" t="s">
        <v>38</v>
      </c>
      <c r="AX189" s="13" t="s">
        <v>88</v>
      </c>
      <c r="AY189" s="255" t="s">
        <v>141</v>
      </c>
    </row>
    <row r="190" s="2" customFormat="1" ht="16.5" customHeight="1">
      <c r="A190" s="39"/>
      <c r="B190" s="40"/>
      <c r="C190" s="231" t="s">
        <v>264</v>
      </c>
      <c r="D190" s="231" t="s">
        <v>144</v>
      </c>
      <c r="E190" s="232" t="s">
        <v>265</v>
      </c>
      <c r="F190" s="233" t="s">
        <v>266</v>
      </c>
      <c r="G190" s="234" t="s">
        <v>171</v>
      </c>
      <c r="H190" s="235">
        <v>23.088000000000001</v>
      </c>
      <c r="I190" s="236"/>
      <c r="J190" s="237">
        <f>ROUND(I190*H190,2)</f>
        <v>0</v>
      </c>
      <c r="K190" s="233" t="s">
        <v>148</v>
      </c>
      <c r="L190" s="45"/>
      <c r="M190" s="238" t="s">
        <v>1</v>
      </c>
      <c r="N190" s="239" t="s">
        <v>48</v>
      </c>
      <c r="O190" s="92"/>
      <c r="P190" s="240">
        <f>O190*H190</f>
        <v>0</v>
      </c>
      <c r="Q190" s="240">
        <v>0.015400000000000001</v>
      </c>
      <c r="R190" s="240">
        <f>Q190*H190</f>
        <v>0.35555520000000002</v>
      </c>
      <c r="S190" s="240">
        <v>0</v>
      </c>
      <c r="T190" s="24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2" t="s">
        <v>149</v>
      </c>
      <c r="AT190" s="242" t="s">
        <v>144</v>
      </c>
      <c r="AU190" s="242" t="s">
        <v>90</v>
      </c>
      <c r="AY190" s="17" t="s">
        <v>141</v>
      </c>
      <c r="BE190" s="243">
        <f>IF(N190="základní",J190,0)</f>
        <v>0</v>
      </c>
      <c r="BF190" s="243">
        <f>IF(N190="snížená",J190,0)</f>
        <v>0</v>
      </c>
      <c r="BG190" s="243">
        <f>IF(N190="zákl. přenesená",J190,0)</f>
        <v>0</v>
      </c>
      <c r="BH190" s="243">
        <f>IF(N190="sníž. přenesená",J190,0)</f>
        <v>0</v>
      </c>
      <c r="BI190" s="243">
        <f>IF(N190="nulová",J190,0)</f>
        <v>0</v>
      </c>
      <c r="BJ190" s="17" t="s">
        <v>88</v>
      </c>
      <c r="BK190" s="243">
        <f>ROUND(I190*H190,2)</f>
        <v>0</v>
      </c>
      <c r="BL190" s="17" t="s">
        <v>149</v>
      </c>
      <c r="BM190" s="242" t="s">
        <v>267</v>
      </c>
    </row>
    <row r="191" s="13" customFormat="1">
      <c r="A191" s="13"/>
      <c r="B191" s="244"/>
      <c r="C191" s="245"/>
      <c r="D191" s="246" t="s">
        <v>151</v>
      </c>
      <c r="E191" s="247" t="s">
        <v>1</v>
      </c>
      <c r="F191" s="248" t="s">
        <v>268</v>
      </c>
      <c r="G191" s="245"/>
      <c r="H191" s="249">
        <v>23.088000000000001</v>
      </c>
      <c r="I191" s="250"/>
      <c r="J191" s="245"/>
      <c r="K191" s="245"/>
      <c r="L191" s="251"/>
      <c r="M191" s="252"/>
      <c r="N191" s="253"/>
      <c r="O191" s="253"/>
      <c r="P191" s="253"/>
      <c r="Q191" s="253"/>
      <c r="R191" s="253"/>
      <c r="S191" s="253"/>
      <c r="T191" s="25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5" t="s">
        <v>151</v>
      </c>
      <c r="AU191" s="255" t="s">
        <v>90</v>
      </c>
      <c r="AV191" s="13" t="s">
        <v>90</v>
      </c>
      <c r="AW191" s="13" t="s">
        <v>38</v>
      </c>
      <c r="AX191" s="13" t="s">
        <v>88</v>
      </c>
      <c r="AY191" s="255" t="s">
        <v>141</v>
      </c>
    </row>
    <row r="192" s="2" customFormat="1" ht="16.5" customHeight="1">
      <c r="A192" s="39"/>
      <c r="B192" s="40"/>
      <c r="C192" s="231" t="s">
        <v>269</v>
      </c>
      <c r="D192" s="231" t="s">
        <v>144</v>
      </c>
      <c r="E192" s="232" t="s">
        <v>270</v>
      </c>
      <c r="F192" s="233" t="s">
        <v>271</v>
      </c>
      <c r="G192" s="234" t="s">
        <v>171</v>
      </c>
      <c r="H192" s="235">
        <v>1.52</v>
      </c>
      <c r="I192" s="236"/>
      <c r="J192" s="237">
        <f>ROUND(I192*H192,2)</f>
        <v>0</v>
      </c>
      <c r="K192" s="233" t="s">
        <v>148</v>
      </c>
      <c r="L192" s="45"/>
      <c r="M192" s="238" t="s">
        <v>1</v>
      </c>
      <c r="N192" s="239" t="s">
        <v>48</v>
      </c>
      <c r="O192" s="92"/>
      <c r="P192" s="240">
        <f>O192*H192</f>
        <v>0</v>
      </c>
      <c r="Q192" s="240">
        <v>0.041529999999999997</v>
      </c>
      <c r="R192" s="240">
        <f>Q192*H192</f>
        <v>0.06312559999999999</v>
      </c>
      <c r="S192" s="240">
        <v>0</v>
      </c>
      <c r="T192" s="24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2" t="s">
        <v>149</v>
      </c>
      <c r="AT192" s="242" t="s">
        <v>144</v>
      </c>
      <c r="AU192" s="242" t="s">
        <v>90</v>
      </c>
      <c r="AY192" s="17" t="s">
        <v>141</v>
      </c>
      <c r="BE192" s="243">
        <f>IF(N192="základní",J192,0)</f>
        <v>0</v>
      </c>
      <c r="BF192" s="243">
        <f>IF(N192="snížená",J192,0)</f>
        <v>0</v>
      </c>
      <c r="BG192" s="243">
        <f>IF(N192="zákl. přenesená",J192,0)</f>
        <v>0</v>
      </c>
      <c r="BH192" s="243">
        <f>IF(N192="sníž. přenesená",J192,0)</f>
        <v>0</v>
      </c>
      <c r="BI192" s="243">
        <f>IF(N192="nulová",J192,0)</f>
        <v>0</v>
      </c>
      <c r="BJ192" s="17" t="s">
        <v>88</v>
      </c>
      <c r="BK192" s="243">
        <f>ROUND(I192*H192,2)</f>
        <v>0</v>
      </c>
      <c r="BL192" s="17" t="s">
        <v>149</v>
      </c>
      <c r="BM192" s="242" t="s">
        <v>272</v>
      </c>
    </row>
    <row r="193" s="13" customFormat="1">
      <c r="A193" s="13"/>
      <c r="B193" s="244"/>
      <c r="C193" s="245"/>
      <c r="D193" s="246" t="s">
        <v>151</v>
      </c>
      <c r="E193" s="247" t="s">
        <v>1</v>
      </c>
      <c r="F193" s="248" t="s">
        <v>263</v>
      </c>
      <c r="G193" s="245"/>
      <c r="H193" s="249">
        <v>1.52</v>
      </c>
      <c r="I193" s="250"/>
      <c r="J193" s="245"/>
      <c r="K193" s="245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151</v>
      </c>
      <c r="AU193" s="255" t="s">
        <v>90</v>
      </c>
      <c r="AV193" s="13" t="s">
        <v>90</v>
      </c>
      <c r="AW193" s="13" t="s">
        <v>38</v>
      </c>
      <c r="AX193" s="13" t="s">
        <v>88</v>
      </c>
      <c r="AY193" s="255" t="s">
        <v>141</v>
      </c>
    </row>
    <row r="194" s="2" customFormat="1" ht="16.5" customHeight="1">
      <c r="A194" s="39"/>
      <c r="B194" s="40"/>
      <c r="C194" s="231" t="s">
        <v>273</v>
      </c>
      <c r="D194" s="231" t="s">
        <v>144</v>
      </c>
      <c r="E194" s="232" t="s">
        <v>274</v>
      </c>
      <c r="F194" s="233" t="s">
        <v>275</v>
      </c>
      <c r="G194" s="234" t="s">
        <v>171</v>
      </c>
      <c r="H194" s="235">
        <v>239.46199999999999</v>
      </c>
      <c r="I194" s="236"/>
      <c r="J194" s="237">
        <f>ROUND(I194*H194,2)</f>
        <v>0</v>
      </c>
      <c r="K194" s="233" t="s">
        <v>148</v>
      </c>
      <c r="L194" s="45"/>
      <c r="M194" s="238" t="s">
        <v>1</v>
      </c>
      <c r="N194" s="239" t="s">
        <v>48</v>
      </c>
      <c r="O194" s="92"/>
      <c r="P194" s="240">
        <f>O194*H194</f>
        <v>0</v>
      </c>
      <c r="Q194" s="240">
        <v>0.015599999999999999</v>
      </c>
      <c r="R194" s="240">
        <f>Q194*H194</f>
        <v>3.7356071999999996</v>
      </c>
      <c r="S194" s="240">
        <v>0</v>
      </c>
      <c r="T194" s="24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2" t="s">
        <v>149</v>
      </c>
      <c r="AT194" s="242" t="s">
        <v>144</v>
      </c>
      <c r="AU194" s="242" t="s">
        <v>90</v>
      </c>
      <c r="AY194" s="17" t="s">
        <v>141</v>
      </c>
      <c r="BE194" s="243">
        <f>IF(N194="základní",J194,0)</f>
        <v>0</v>
      </c>
      <c r="BF194" s="243">
        <f>IF(N194="snížená",J194,0)</f>
        <v>0</v>
      </c>
      <c r="BG194" s="243">
        <f>IF(N194="zákl. přenesená",J194,0)</f>
        <v>0</v>
      </c>
      <c r="BH194" s="243">
        <f>IF(N194="sníž. přenesená",J194,0)</f>
        <v>0</v>
      </c>
      <c r="BI194" s="243">
        <f>IF(N194="nulová",J194,0)</f>
        <v>0</v>
      </c>
      <c r="BJ194" s="17" t="s">
        <v>88</v>
      </c>
      <c r="BK194" s="243">
        <f>ROUND(I194*H194,2)</f>
        <v>0</v>
      </c>
      <c r="BL194" s="17" t="s">
        <v>149</v>
      </c>
      <c r="BM194" s="242" t="s">
        <v>276</v>
      </c>
    </row>
    <row r="195" s="13" customFormat="1">
      <c r="A195" s="13"/>
      <c r="B195" s="244"/>
      <c r="C195" s="245"/>
      <c r="D195" s="246" t="s">
        <v>151</v>
      </c>
      <c r="E195" s="247" t="s">
        <v>1</v>
      </c>
      <c r="F195" s="248" t="s">
        <v>277</v>
      </c>
      <c r="G195" s="245"/>
      <c r="H195" s="249">
        <v>281.27999999999997</v>
      </c>
      <c r="I195" s="250"/>
      <c r="J195" s="245"/>
      <c r="K195" s="245"/>
      <c r="L195" s="251"/>
      <c r="M195" s="252"/>
      <c r="N195" s="253"/>
      <c r="O195" s="253"/>
      <c r="P195" s="253"/>
      <c r="Q195" s="253"/>
      <c r="R195" s="253"/>
      <c r="S195" s="253"/>
      <c r="T195" s="25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5" t="s">
        <v>151</v>
      </c>
      <c r="AU195" s="255" t="s">
        <v>90</v>
      </c>
      <c r="AV195" s="13" t="s">
        <v>90</v>
      </c>
      <c r="AW195" s="13" t="s">
        <v>38</v>
      </c>
      <c r="AX195" s="13" t="s">
        <v>83</v>
      </c>
      <c r="AY195" s="255" t="s">
        <v>141</v>
      </c>
    </row>
    <row r="196" s="13" customFormat="1">
      <c r="A196" s="13"/>
      <c r="B196" s="244"/>
      <c r="C196" s="245"/>
      <c r="D196" s="246" t="s">
        <v>151</v>
      </c>
      <c r="E196" s="247" t="s">
        <v>1</v>
      </c>
      <c r="F196" s="248" t="s">
        <v>278</v>
      </c>
      <c r="G196" s="245"/>
      <c r="H196" s="249">
        <v>-46.981999999999999</v>
      </c>
      <c r="I196" s="250"/>
      <c r="J196" s="245"/>
      <c r="K196" s="245"/>
      <c r="L196" s="251"/>
      <c r="M196" s="252"/>
      <c r="N196" s="253"/>
      <c r="O196" s="253"/>
      <c r="P196" s="253"/>
      <c r="Q196" s="253"/>
      <c r="R196" s="253"/>
      <c r="S196" s="253"/>
      <c r="T196" s="25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5" t="s">
        <v>151</v>
      </c>
      <c r="AU196" s="255" t="s">
        <v>90</v>
      </c>
      <c r="AV196" s="13" t="s">
        <v>90</v>
      </c>
      <c r="AW196" s="13" t="s">
        <v>38</v>
      </c>
      <c r="AX196" s="13" t="s">
        <v>83</v>
      </c>
      <c r="AY196" s="255" t="s">
        <v>141</v>
      </c>
    </row>
    <row r="197" s="13" customFormat="1">
      <c r="A197" s="13"/>
      <c r="B197" s="244"/>
      <c r="C197" s="245"/>
      <c r="D197" s="246" t="s">
        <v>151</v>
      </c>
      <c r="E197" s="247" t="s">
        <v>1</v>
      </c>
      <c r="F197" s="248" t="s">
        <v>279</v>
      </c>
      <c r="G197" s="245"/>
      <c r="H197" s="249">
        <v>28.251999999999999</v>
      </c>
      <c r="I197" s="250"/>
      <c r="J197" s="245"/>
      <c r="K197" s="245"/>
      <c r="L197" s="251"/>
      <c r="M197" s="252"/>
      <c r="N197" s="253"/>
      <c r="O197" s="253"/>
      <c r="P197" s="253"/>
      <c r="Q197" s="253"/>
      <c r="R197" s="253"/>
      <c r="S197" s="253"/>
      <c r="T197" s="25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5" t="s">
        <v>151</v>
      </c>
      <c r="AU197" s="255" t="s">
        <v>90</v>
      </c>
      <c r="AV197" s="13" t="s">
        <v>90</v>
      </c>
      <c r="AW197" s="13" t="s">
        <v>38</v>
      </c>
      <c r="AX197" s="13" t="s">
        <v>83</v>
      </c>
      <c r="AY197" s="255" t="s">
        <v>141</v>
      </c>
    </row>
    <row r="198" s="13" customFormat="1">
      <c r="A198" s="13"/>
      <c r="B198" s="244"/>
      <c r="C198" s="245"/>
      <c r="D198" s="246" t="s">
        <v>151</v>
      </c>
      <c r="E198" s="247" t="s">
        <v>1</v>
      </c>
      <c r="F198" s="248" t="s">
        <v>280</v>
      </c>
      <c r="G198" s="245"/>
      <c r="H198" s="249">
        <v>-23.088000000000001</v>
      </c>
      <c r="I198" s="250"/>
      <c r="J198" s="245"/>
      <c r="K198" s="245"/>
      <c r="L198" s="251"/>
      <c r="M198" s="252"/>
      <c r="N198" s="253"/>
      <c r="O198" s="253"/>
      <c r="P198" s="253"/>
      <c r="Q198" s="253"/>
      <c r="R198" s="253"/>
      <c r="S198" s="253"/>
      <c r="T198" s="25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5" t="s">
        <v>151</v>
      </c>
      <c r="AU198" s="255" t="s">
        <v>90</v>
      </c>
      <c r="AV198" s="13" t="s">
        <v>90</v>
      </c>
      <c r="AW198" s="13" t="s">
        <v>38</v>
      </c>
      <c r="AX198" s="13" t="s">
        <v>83</v>
      </c>
      <c r="AY198" s="255" t="s">
        <v>141</v>
      </c>
    </row>
    <row r="199" s="14" customFormat="1">
      <c r="A199" s="14"/>
      <c r="B199" s="266"/>
      <c r="C199" s="267"/>
      <c r="D199" s="246" t="s">
        <v>151</v>
      </c>
      <c r="E199" s="268" t="s">
        <v>1</v>
      </c>
      <c r="F199" s="269" t="s">
        <v>281</v>
      </c>
      <c r="G199" s="267"/>
      <c r="H199" s="270">
        <v>239.46199999999996</v>
      </c>
      <c r="I199" s="271"/>
      <c r="J199" s="267"/>
      <c r="K199" s="267"/>
      <c r="L199" s="272"/>
      <c r="M199" s="273"/>
      <c r="N199" s="274"/>
      <c r="O199" s="274"/>
      <c r="P199" s="274"/>
      <c r="Q199" s="274"/>
      <c r="R199" s="274"/>
      <c r="S199" s="274"/>
      <c r="T199" s="27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6" t="s">
        <v>151</v>
      </c>
      <c r="AU199" s="276" t="s">
        <v>90</v>
      </c>
      <c r="AV199" s="14" t="s">
        <v>142</v>
      </c>
      <c r="AW199" s="14" t="s">
        <v>38</v>
      </c>
      <c r="AX199" s="14" t="s">
        <v>88</v>
      </c>
      <c r="AY199" s="276" t="s">
        <v>141</v>
      </c>
    </row>
    <row r="200" s="2" customFormat="1" ht="16.5" customHeight="1">
      <c r="A200" s="39"/>
      <c r="B200" s="40"/>
      <c r="C200" s="231" t="s">
        <v>282</v>
      </c>
      <c r="D200" s="231" t="s">
        <v>144</v>
      </c>
      <c r="E200" s="232" t="s">
        <v>283</v>
      </c>
      <c r="F200" s="233" t="s">
        <v>284</v>
      </c>
      <c r="G200" s="234" t="s">
        <v>171</v>
      </c>
      <c r="H200" s="235">
        <v>49.020000000000003</v>
      </c>
      <c r="I200" s="236"/>
      <c r="J200" s="237">
        <f>ROUND(I200*H200,2)</f>
        <v>0</v>
      </c>
      <c r="K200" s="233" t="s">
        <v>148</v>
      </c>
      <c r="L200" s="45"/>
      <c r="M200" s="238" t="s">
        <v>1</v>
      </c>
      <c r="N200" s="239" t="s">
        <v>48</v>
      </c>
      <c r="O200" s="92"/>
      <c r="P200" s="240">
        <f>O200*H200</f>
        <v>0</v>
      </c>
      <c r="Q200" s="240">
        <v>0.017000000000000001</v>
      </c>
      <c r="R200" s="240">
        <f>Q200*H200</f>
        <v>0.83334000000000008</v>
      </c>
      <c r="S200" s="240">
        <v>0</v>
      </c>
      <c r="T200" s="24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2" t="s">
        <v>149</v>
      </c>
      <c r="AT200" s="242" t="s">
        <v>144</v>
      </c>
      <c r="AU200" s="242" t="s">
        <v>90</v>
      </c>
      <c r="AY200" s="17" t="s">
        <v>141</v>
      </c>
      <c r="BE200" s="243">
        <f>IF(N200="základní",J200,0)</f>
        <v>0</v>
      </c>
      <c r="BF200" s="243">
        <f>IF(N200="snížená",J200,0)</f>
        <v>0</v>
      </c>
      <c r="BG200" s="243">
        <f>IF(N200="zákl. přenesená",J200,0)</f>
        <v>0</v>
      </c>
      <c r="BH200" s="243">
        <f>IF(N200="sníž. přenesená",J200,0)</f>
        <v>0</v>
      </c>
      <c r="BI200" s="243">
        <f>IF(N200="nulová",J200,0)</f>
        <v>0</v>
      </c>
      <c r="BJ200" s="17" t="s">
        <v>88</v>
      </c>
      <c r="BK200" s="243">
        <f>ROUND(I200*H200,2)</f>
        <v>0</v>
      </c>
      <c r="BL200" s="17" t="s">
        <v>149</v>
      </c>
      <c r="BM200" s="242" t="s">
        <v>285</v>
      </c>
    </row>
    <row r="201" s="13" customFormat="1">
      <c r="A201" s="13"/>
      <c r="B201" s="244"/>
      <c r="C201" s="245"/>
      <c r="D201" s="246" t="s">
        <v>151</v>
      </c>
      <c r="E201" s="247" t="s">
        <v>1</v>
      </c>
      <c r="F201" s="248" t="s">
        <v>286</v>
      </c>
      <c r="G201" s="245"/>
      <c r="H201" s="249">
        <v>49.020000000000003</v>
      </c>
      <c r="I201" s="250"/>
      <c r="J201" s="245"/>
      <c r="K201" s="245"/>
      <c r="L201" s="251"/>
      <c r="M201" s="252"/>
      <c r="N201" s="253"/>
      <c r="O201" s="253"/>
      <c r="P201" s="253"/>
      <c r="Q201" s="253"/>
      <c r="R201" s="253"/>
      <c r="S201" s="253"/>
      <c r="T201" s="25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5" t="s">
        <v>151</v>
      </c>
      <c r="AU201" s="255" t="s">
        <v>90</v>
      </c>
      <c r="AV201" s="13" t="s">
        <v>90</v>
      </c>
      <c r="AW201" s="13" t="s">
        <v>38</v>
      </c>
      <c r="AX201" s="13" t="s">
        <v>88</v>
      </c>
      <c r="AY201" s="255" t="s">
        <v>141</v>
      </c>
    </row>
    <row r="202" s="2" customFormat="1" ht="16.5" customHeight="1">
      <c r="A202" s="39"/>
      <c r="B202" s="40"/>
      <c r="C202" s="231" t="s">
        <v>287</v>
      </c>
      <c r="D202" s="231" t="s">
        <v>144</v>
      </c>
      <c r="E202" s="232" t="s">
        <v>288</v>
      </c>
      <c r="F202" s="233" t="s">
        <v>289</v>
      </c>
      <c r="G202" s="234" t="s">
        <v>171</v>
      </c>
      <c r="H202" s="235">
        <v>262.55000000000001</v>
      </c>
      <c r="I202" s="236"/>
      <c r="J202" s="237">
        <f>ROUND(I202*H202,2)</f>
        <v>0</v>
      </c>
      <c r="K202" s="233" t="s">
        <v>148</v>
      </c>
      <c r="L202" s="45"/>
      <c r="M202" s="238" t="s">
        <v>1</v>
      </c>
      <c r="N202" s="239" t="s">
        <v>48</v>
      </c>
      <c r="O202" s="92"/>
      <c r="P202" s="240">
        <f>O202*H202</f>
        <v>0</v>
      </c>
      <c r="Q202" s="240">
        <v>0.0035000000000000001</v>
      </c>
      <c r="R202" s="240">
        <f>Q202*H202</f>
        <v>0.9189250000000001</v>
      </c>
      <c r="S202" s="240">
        <v>0</v>
      </c>
      <c r="T202" s="24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2" t="s">
        <v>149</v>
      </c>
      <c r="AT202" s="242" t="s">
        <v>144</v>
      </c>
      <c r="AU202" s="242" t="s">
        <v>90</v>
      </c>
      <c r="AY202" s="17" t="s">
        <v>141</v>
      </c>
      <c r="BE202" s="243">
        <f>IF(N202="základní",J202,0)</f>
        <v>0</v>
      </c>
      <c r="BF202" s="243">
        <f>IF(N202="snížená",J202,0)</f>
        <v>0</v>
      </c>
      <c r="BG202" s="243">
        <f>IF(N202="zákl. přenesená",J202,0)</f>
        <v>0</v>
      </c>
      <c r="BH202" s="243">
        <f>IF(N202="sníž. přenesená",J202,0)</f>
        <v>0</v>
      </c>
      <c r="BI202" s="243">
        <f>IF(N202="nulová",J202,0)</f>
        <v>0</v>
      </c>
      <c r="BJ202" s="17" t="s">
        <v>88</v>
      </c>
      <c r="BK202" s="243">
        <f>ROUND(I202*H202,2)</f>
        <v>0</v>
      </c>
      <c r="BL202" s="17" t="s">
        <v>149</v>
      </c>
      <c r="BM202" s="242" t="s">
        <v>290</v>
      </c>
    </row>
    <row r="203" s="13" customFormat="1">
      <c r="A203" s="13"/>
      <c r="B203" s="244"/>
      <c r="C203" s="245"/>
      <c r="D203" s="246" t="s">
        <v>151</v>
      </c>
      <c r="E203" s="247" t="s">
        <v>1</v>
      </c>
      <c r="F203" s="248" t="s">
        <v>277</v>
      </c>
      <c r="G203" s="245"/>
      <c r="H203" s="249">
        <v>281.27999999999997</v>
      </c>
      <c r="I203" s="250"/>
      <c r="J203" s="245"/>
      <c r="K203" s="245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151</v>
      </c>
      <c r="AU203" s="255" t="s">
        <v>90</v>
      </c>
      <c r="AV203" s="13" t="s">
        <v>90</v>
      </c>
      <c r="AW203" s="13" t="s">
        <v>38</v>
      </c>
      <c r="AX203" s="13" t="s">
        <v>83</v>
      </c>
      <c r="AY203" s="255" t="s">
        <v>141</v>
      </c>
    </row>
    <row r="204" s="13" customFormat="1">
      <c r="A204" s="13"/>
      <c r="B204" s="244"/>
      <c r="C204" s="245"/>
      <c r="D204" s="246" t="s">
        <v>151</v>
      </c>
      <c r="E204" s="247" t="s">
        <v>1</v>
      </c>
      <c r="F204" s="248" t="s">
        <v>278</v>
      </c>
      <c r="G204" s="245"/>
      <c r="H204" s="249">
        <v>-46.981999999999999</v>
      </c>
      <c r="I204" s="250"/>
      <c r="J204" s="245"/>
      <c r="K204" s="245"/>
      <c r="L204" s="251"/>
      <c r="M204" s="252"/>
      <c r="N204" s="253"/>
      <c r="O204" s="253"/>
      <c r="P204" s="253"/>
      <c r="Q204" s="253"/>
      <c r="R204" s="253"/>
      <c r="S204" s="253"/>
      <c r="T204" s="25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5" t="s">
        <v>151</v>
      </c>
      <c r="AU204" s="255" t="s">
        <v>90</v>
      </c>
      <c r="AV204" s="13" t="s">
        <v>90</v>
      </c>
      <c r="AW204" s="13" t="s">
        <v>38</v>
      </c>
      <c r="AX204" s="13" t="s">
        <v>83</v>
      </c>
      <c r="AY204" s="255" t="s">
        <v>141</v>
      </c>
    </row>
    <row r="205" s="13" customFormat="1">
      <c r="A205" s="13"/>
      <c r="B205" s="244"/>
      <c r="C205" s="245"/>
      <c r="D205" s="246" t="s">
        <v>151</v>
      </c>
      <c r="E205" s="247" t="s">
        <v>1</v>
      </c>
      <c r="F205" s="248" t="s">
        <v>279</v>
      </c>
      <c r="G205" s="245"/>
      <c r="H205" s="249">
        <v>28.251999999999999</v>
      </c>
      <c r="I205" s="250"/>
      <c r="J205" s="245"/>
      <c r="K205" s="245"/>
      <c r="L205" s="251"/>
      <c r="M205" s="252"/>
      <c r="N205" s="253"/>
      <c r="O205" s="253"/>
      <c r="P205" s="253"/>
      <c r="Q205" s="253"/>
      <c r="R205" s="253"/>
      <c r="S205" s="253"/>
      <c r="T205" s="25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5" t="s">
        <v>151</v>
      </c>
      <c r="AU205" s="255" t="s">
        <v>90</v>
      </c>
      <c r="AV205" s="13" t="s">
        <v>90</v>
      </c>
      <c r="AW205" s="13" t="s">
        <v>38</v>
      </c>
      <c r="AX205" s="13" t="s">
        <v>83</v>
      </c>
      <c r="AY205" s="255" t="s">
        <v>141</v>
      </c>
    </row>
    <row r="206" s="14" customFormat="1">
      <c r="A206" s="14"/>
      <c r="B206" s="266"/>
      <c r="C206" s="267"/>
      <c r="D206" s="246" t="s">
        <v>151</v>
      </c>
      <c r="E206" s="268" t="s">
        <v>1</v>
      </c>
      <c r="F206" s="269" t="s">
        <v>281</v>
      </c>
      <c r="G206" s="267"/>
      <c r="H206" s="270">
        <v>262.54999999999995</v>
      </c>
      <c r="I206" s="271"/>
      <c r="J206" s="267"/>
      <c r="K206" s="267"/>
      <c r="L206" s="272"/>
      <c r="M206" s="273"/>
      <c r="N206" s="274"/>
      <c r="O206" s="274"/>
      <c r="P206" s="274"/>
      <c r="Q206" s="274"/>
      <c r="R206" s="274"/>
      <c r="S206" s="274"/>
      <c r="T206" s="27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6" t="s">
        <v>151</v>
      </c>
      <c r="AU206" s="276" t="s">
        <v>90</v>
      </c>
      <c r="AV206" s="14" t="s">
        <v>142</v>
      </c>
      <c r="AW206" s="14" t="s">
        <v>38</v>
      </c>
      <c r="AX206" s="14" t="s">
        <v>88</v>
      </c>
      <c r="AY206" s="276" t="s">
        <v>141</v>
      </c>
    </row>
    <row r="207" s="2" customFormat="1" ht="16.5" customHeight="1">
      <c r="A207" s="39"/>
      <c r="B207" s="40"/>
      <c r="C207" s="231" t="s">
        <v>291</v>
      </c>
      <c r="D207" s="231" t="s">
        <v>144</v>
      </c>
      <c r="E207" s="232" t="s">
        <v>292</v>
      </c>
      <c r="F207" s="233" t="s">
        <v>293</v>
      </c>
      <c r="G207" s="234" t="s">
        <v>171</v>
      </c>
      <c r="H207" s="235">
        <v>24.835999999999999</v>
      </c>
      <c r="I207" s="236"/>
      <c r="J207" s="237">
        <f>ROUND(I207*H207,2)</f>
        <v>0</v>
      </c>
      <c r="K207" s="233" t="s">
        <v>148</v>
      </c>
      <c r="L207" s="45"/>
      <c r="M207" s="238" t="s">
        <v>1</v>
      </c>
      <c r="N207" s="239" t="s">
        <v>48</v>
      </c>
      <c r="O207" s="92"/>
      <c r="P207" s="240">
        <f>O207*H207</f>
        <v>0</v>
      </c>
      <c r="Q207" s="240">
        <v>0</v>
      </c>
      <c r="R207" s="240">
        <f>Q207*H207</f>
        <v>0</v>
      </c>
      <c r="S207" s="240">
        <v>0</v>
      </c>
      <c r="T207" s="24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2" t="s">
        <v>149</v>
      </c>
      <c r="AT207" s="242" t="s">
        <v>144</v>
      </c>
      <c r="AU207" s="242" t="s">
        <v>90</v>
      </c>
      <c r="AY207" s="17" t="s">
        <v>141</v>
      </c>
      <c r="BE207" s="243">
        <f>IF(N207="základní",J207,0)</f>
        <v>0</v>
      </c>
      <c r="BF207" s="243">
        <f>IF(N207="snížená",J207,0)</f>
        <v>0</v>
      </c>
      <c r="BG207" s="243">
        <f>IF(N207="zákl. přenesená",J207,0)</f>
        <v>0</v>
      </c>
      <c r="BH207" s="243">
        <f>IF(N207="sníž. přenesená",J207,0)</f>
        <v>0</v>
      </c>
      <c r="BI207" s="243">
        <f>IF(N207="nulová",J207,0)</f>
        <v>0</v>
      </c>
      <c r="BJ207" s="17" t="s">
        <v>88</v>
      </c>
      <c r="BK207" s="243">
        <f>ROUND(I207*H207,2)</f>
        <v>0</v>
      </c>
      <c r="BL207" s="17" t="s">
        <v>149</v>
      </c>
      <c r="BM207" s="242" t="s">
        <v>294</v>
      </c>
    </row>
    <row r="208" s="13" customFormat="1">
      <c r="A208" s="13"/>
      <c r="B208" s="244"/>
      <c r="C208" s="245"/>
      <c r="D208" s="246" t="s">
        <v>151</v>
      </c>
      <c r="E208" s="247" t="s">
        <v>1</v>
      </c>
      <c r="F208" s="248" t="s">
        <v>295</v>
      </c>
      <c r="G208" s="245"/>
      <c r="H208" s="249">
        <v>24.835999999999999</v>
      </c>
      <c r="I208" s="250"/>
      <c r="J208" s="245"/>
      <c r="K208" s="245"/>
      <c r="L208" s="251"/>
      <c r="M208" s="252"/>
      <c r="N208" s="253"/>
      <c r="O208" s="253"/>
      <c r="P208" s="253"/>
      <c r="Q208" s="253"/>
      <c r="R208" s="253"/>
      <c r="S208" s="253"/>
      <c r="T208" s="25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5" t="s">
        <v>151</v>
      </c>
      <c r="AU208" s="255" t="s">
        <v>90</v>
      </c>
      <c r="AV208" s="13" t="s">
        <v>90</v>
      </c>
      <c r="AW208" s="13" t="s">
        <v>38</v>
      </c>
      <c r="AX208" s="13" t="s">
        <v>88</v>
      </c>
      <c r="AY208" s="255" t="s">
        <v>141</v>
      </c>
    </row>
    <row r="209" s="2" customFormat="1" ht="16.5" customHeight="1">
      <c r="A209" s="39"/>
      <c r="B209" s="40"/>
      <c r="C209" s="231" t="s">
        <v>296</v>
      </c>
      <c r="D209" s="231" t="s">
        <v>144</v>
      </c>
      <c r="E209" s="232" t="s">
        <v>297</v>
      </c>
      <c r="F209" s="233" t="s">
        <v>298</v>
      </c>
      <c r="G209" s="234" t="s">
        <v>165</v>
      </c>
      <c r="H209" s="235">
        <v>6.0999999999999996</v>
      </c>
      <c r="I209" s="236"/>
      <c r="J209" s="237">
        <f>ROUND(I209*H209,2)</f>
        <v>0</v>
      </c>
      <c r="K209" s="233" t="s">
        <v>148</v>
      </c>
      <c r="L209" s="45"/>
      <c r="M209" s="238" t="s">
        <v>1</v>
      </c>
      <c r="N209" s="239" t="s">
        <v>48</v>
      </c>
      <c r="O209" s="92"/>
      <c r="P209" s="240">
        <f>O209*H209</f>
        <v>0</v>
      </c>
      <c r="Q209" s="240">
        <v>0.0015</v>
      </c>
      <c r="R209" s="240">
        <f>Q209*H209</f>
        <v>0.0091500000000000001</v>
      </c>
      <c r="S209" s="240">
        <v>0</v>
      </c>
      <c r="T209" s="24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2" t="s">
        <v>149</v>
      </c>
      <c r="AT209" s="242" t="s">
        <v>144</v>
      </c>
      <c r="AU209" s="242" t="s">
        <v>90</v>
      </c>
      <c r="AY209" s="17" t="s">
        <v>141</v>
      </c>
      <c r="BE209" s="243">
        <f>IF(N209="základní",J209,0)</f>
        <v>0</v>
      </c>
      <c r="BF209" s="243">
        <f>IF(N209="snížená",J209,0)</f>
        <v>0</v>
      </c>
      <c r="BG209" s="243">
        <f>IF(N209="zákl. přenesená",J209,0)</f>
        <v>0</v>
      </c>
      <c r="BH209" s="243">
        <f>IF(N209="sníž. přenesená",J209,0)</f>
        <v>0</v>
      </c>
      <c r="BI209" s="243">
        <f>IF(N209="nulová",J209,0)</f>
        <v>0</v>
      </c>
      <c r="BJ209" s="17" t="s">
        <v>88</v>
      </c>
      <c r="BK209" s="243">
        <f>ROUND(I209*H209,2)</f>
        <v>0</v>
      </c>
      <c r="BL209" s="17" t="s">
        <v>149</v>
      </c>
      <c r="BM209" s="242" t="s">
        <v>299</v>
      </c>
    </row>
    <row r="210" s="13" customFormat="1">
      <c r="A210" s="13"/>
      <c r="B210" s="244"/>
      <c r="C210" s="245"/>
      <c r="D210" s="246" t="s">
        <v>151</v>
      </c>
      <c r="E210" s="247" t="s">
        <v>1</v>
      </c>
      <c r="F210" s="248" t="s">
        <v>300</v>
      </c>
      <c r="G210" s="245"/>
      <c r="H210" s="249">
        <v>6.0999999999999996</v>
      </c>
      <c r="I210" s="250"/>
      <c r="J210" s="245"/>
      <c r="K210" s="245"/>
      <c r="L210" s="251"/>
      <c r="M210" s="252"/>
      <c r="N210" s="253"/>
      <c r="O210" s="253"/>
      <c r="P210" s="253"/>
      <c r="Q210" s="253"/>
      <c r="R210" s="253"/>
      <c r="S210" s="253"/>
      <c r="T210" s="25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5" t="s">
        <v>151</v>
      </c>
      <c r="AU210" s="255" t="s">
        <v>90</v>
      </c>
      <c r="AV210" s="13" t="s">
        <v>90</v>
      </c>
      <c r="AW210" s="13" t="s">
        <v>38</v>
      </c>
      <c r="AX210" s="13" t="s">
        <v>88</v>
      </c>
      <c r="AY210" s="255" t="s">
        <v>141</v>
      </c>
    </row>
    <row r="211" s="2" customFormat="1" ht="16.5" customHeight="1">
      <c r="A211" s="39"/>
      <c r="B211" s="40"/>
      <c r="C211" s="231" t="s">
        <v>301</v>
      </c>
      <c r="D211" s="231" t="s">
        <v>144</v>
      </c>
      <c r="E211" s="232" t="s">
        <v>302</v>
      </c>
      <c r="F211" s="233" t="s">
        <v>303</v>
      </c>
      <c r="G211" s="234" t="s">
        <v>155</v>
      </c>
      <c r="H211" s="235">
        <v>0.51600000000000001</v>
      </c>
      <c r="I211" s="236"/>
      <c r="J211" s="237">
        <f>ROUND(I211*H211,2)</f>
        <v>0</v>
      </c>
      <c r="K211" s="233" t="s">
        <v>148</v>
      </c>
      <c r="L211" s="45"/>
      <c r="M211" s="238" t="s">
        <v>1</v>
      </c>
      <c r="N211" s="239" t="s">
        <v>48</v>
      </c>
      <c r="O211" s="92"/>
      <c r="P211" s="240">
        <f>O211*H211</f>
        <v>0</v>
      </c>
      <c r="Q211" s="240">
        <v>0</v>
      </c>
      <c r="R211" s="240">
        <f>Q211*H211</f>
        <v>0</v>
      </c>
      <c r="S211" s="240">
        <v>0</v>
      </c>
      <c r="T211" s="24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2" t="s">
        <v>149</v>
      </c>
      <c r="AT211" s="242" t="s">
        <v>144</v>
      </c>
      <c r="AU211" s="242" t="s">
        <v>90</v>
      </c>
      <c r="AY211" s="17" t="s">
        <v>141</v>
      </c>
      <c r="BE211" s="243">
        <f>IF(N211="základní",J211,0)</f>
        <v>0</v>
      </c>
      <c r="BF211" s="243">
        <f>IF(N211="snížená",J211,0)</f>
        <v>0</v>
      </c>
      <c r="BG211" s="243">
        <f>IF(N211="zákl. přenesená",J211,0)</f>
        <v>0</v>
      </c>
      <c r="BH211" s="243">
        <f>IF(N211="sníž. přenesená",J211,0)</f>
        <v>0</v>
      </c>
      <c r="BI211" s="243">
        <f>IF(N211="nulová",J211,0)</f>
        <v>0</v>
      </c>
      <c r="BJ211" s="17" t="s">
        <v>88</v>
      </c>
      <c r="BK211" s="243">
        <f>ROUND(I211*H211,2)</f>
        <v>0</v>
      </c>
      <c r="BL211" s="17" t="s">
        <v>149</v>
      </c>
      <c r="BM211" s="242" t="s">
        <v>304</v>
      </c>
    </row>
    <row r="212" s="13" customFormat="1">
      <c r="A212" s="13"/>
      <c r="B212" s="244"/>
      <c r="C212" s="245"/>
      <c r="D212" s="246" t="s">
        <v>151</v>
      </c>
      <c r="E212" s="247" t="s">
        <v>1</v>
      </c>
      <c r="F212" s="248" t="s">
        <v>305</v>
      </c>
      <c r="G212" s="245"/>
      <c r="H212" s="249">
        <v>0.51600000000000001</v>
      </c>
      <c r="I212" s="250"/>
      <c r="J212" s="245"/>
      <c r="K212" s="245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151</v>
      </c>
      <c r="AU212" s="255" t="s">
        <v>90</v>
      </c>
      <c r="AV212" s="13" t="s">
        <v>90</v>
      </c>
      <c r="AW212" s="13" t="s">
        <v>38</v>
      </c>
      <c r="AX212" s="13" t="s">
        <v>88</v>
      </c>
      <c r="AY212" s="255" t="s">
        <v>141</v>
      </c>
    </row>
    <row r="213" s="2" customFormat="1" ht="16.5" customHeight="1">
      <c r="A213" s="39"/>
      <c r="B213" s="40"/>
      <c r="C213" s="231" t="s">
        <v>306</v>
      </c>
      <c r="D213" s="231" t="s">
        <v>144</v>
      </c>
      <c r="E213" s="232" t="s">
        <v>307</v>
      </c>
      <c r="F213" s="233" t="s">
        <v>308</v>
      </c>
      <c r="G213" s="234" t="s">
        <v>171</v>
      </c>
      <c r="H213" s="235">
        <v>0.095000000000000001</v>
      </c>
      <c r="I213" s="236"/>
      <c r="J213" s="237">
        <f>ROUND(I213*H213,2)</f>
        <v>0</v>
      </c>
      <c r="K213" s="233" t="s">
        <v>148</v>
      </c>
      <c r="L213" s="45"/>
      <c r="M213" s="238" t="s">
        <v>1</v>
      </c>
      <c r="N213" s="239" t="s">
        <v>48</v>
      </c>
      <c r="O213" s="92"/>
      <c r="P213" s="240">
        <f>O213*H213</f>
        <v>0</v>
      </c>
      <c r="Q213" s="240">
        <v>0.013520000000000001</v>
      </c>
      <c r="R213" s="240">
        <f>Q213*H213</f>
        <v>0.0012844</v>
      </c>
      <c r="S213" s="240">
        <v>0</v>
      </c>
      <c r="T213" s="24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2" t="s">
        <v>149</v>
      </c>
      <c r="AT213" s="242" t="s">
        <v>144</v>
      </c>
      <c r="AU213" s="242" t="s">
        <v>90</v>
      </c>
      <c r="AY213" s="17" t="s">
        <v>141</v>
      </c>
      <c r="BE213" s="243">
        <f>IF(N213="základní",J213,0)</f>
        <v>0</v>
      </c>
      <c r="BF213" s="243">
        <f>IF(N213="snížená",J213,0)</f>
        <v>0</v>
      </c>
      <c r="BG213" s="243">
        <f>IF(N213="zákl. přenesená",J213,0)</f>
        <v>0</v>
      </c>
      <c r="BH213" s="243">
        <f>IF(N213="sníž. přenesená",J213,0)</f>
        <v>0</v>
      </c>
      <c r="BI213" s="243">
        <f>IF(N213="nulová",J213,0)</f>
        <v>0</v>
      </c>
      <c r="BJ213" s="17" t="s">
        <v>88</v>
      </c>
      <c r="BK213" s="243">
        <f>ROUND(I213*H213,2)</f>
        <v>0</v>
      </c>
      <c r="BL213" s="17" t="s">
        <v>149</v>
      </c>
      <c r="BM213" s="242" t="s">
        <v>309</v>
      </c>
    </row>
    <row r="214" s="13" customFormat="1">
      <c r="A214" s="13"/>
      <c r="B214" s="244"/>
      <c r="C214" s="245"/>
      <c r="D214" s="246" t="s">
        <v>151</v>
      </c>
      <c r="E214" s="247" t="s">
        <v>1</v>
      </c>
      <c r="F214" s="248" t="s">
        <v>310</v>
      </c>
      <c r="G214" s="245"/>
      <c r="H214" s="249">
        <v>0.095000000000000001</v>
      </c>
      <c r="I214" s="250"/>
      <c r="J214" s="245"/>
      <c r="K214" s="245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151</v>
      </c>
      <c r="AU214" s="255" t="s">
        <v>90</v>
      </c>
      <c r="AV214" s="13" t="s">
        <v>90</v>
      </c>
      <c r="AW214" s="13" t="s">
        <v>38</v>
      </c>
      <c r="AX214" s="13" t="s">
        <v>88</v>
      </c>
      <c r="AY214" s="255" t="s">
        <v>141</v>
      </c>
    </row>
    <row r="215" s="2" customFormat="1" ht="16.5" customHeight="1">
      <c r="A215" s="39"/>
      <c r="B215" s="40"/>
      <c r="C215" s="231" t="s">
        <v>311</v>
      </c>
      <c r="D215" s="231" t="s">
        <v>144</v>
      </c>
      <c r="E215" s="232" t="s">
        <v>312</v>
      </c>
      <c r="F215" s="233" t="s">
        <v>313</v>
      </c>
      <c r="G215" s="234" t="s">
        <v>171</v>
      </c>
      <c r="H215" s="235">
        <v>0.095000000000000001</v>
      </c>
      <c r="I215" s="236"/>
      <c r="J215" s="237">
        <f>ROUND(I215*H215,2)</f>
        <v>0</v>
      </c>
      <c r="K215" s="233" t="s">
        <v>148</v>
      </c>
      <c r="L215" s="45"/>
      <c r="M215" s="238" t="s">
        <v>1</v>
      </c>
      <c r="N215" s="239" t="s">
        <v>48</v>
      </c>
      <c r="O215" s="92"/>
      <c r="P215" s="240">
        <f>O215*H215</f>
        <v>0</v>
      </c>
      <c r="Q215" s="240">
        <v>0</v>
      </c>
      <c r="R215" s="240">
        <f>Q215*H215</f>
        <v>0</v>
      </c>
      <c r="S215" s="240">
        <v>0</v>
      </c>
      <c r="T215" s="24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2" t="s">
        <v>149</v>
      </c>
      <c r="AT215" s="242" t="s">
        <v>144</v>
      </c>
      <c r="AU215" s="242" t="s">
        <v>90</v>
      </c>
      <c r="AY215" s="17" t="s">
        <v>141</v>
      </c>
      <c r="BE215" s="243">
        <f>IF(N215="základní",J215,0)</f>
        <v>0</v>
      </c>
      <c r="BF215" s="243">
        <f>IF(N215="snížená",J215,0)</f>
        <v>0</v>
      </c>
      <c r="BG215" s="243">
        <f>IF(N215="zákl. přenesená",J215,0)</f>
        <v>0</v>
      </c>
      <c r="BH215" s="243">
        <f>IF(N215="sníž. přenesená",J215,0)</f>
        <v>0</v>
      </c>
      <c r="BI215" s="243">
        <f>IF(N215="nulová",J215,0)</f>
        <v>0</v>
      </c>
      <c r="BJ215" s="17" t="s">
        <v>88</v>
      </c>
      <c r="BK215" s="243">
        <f>ROUND(I215*H215,2)</f>
        <v>0</v>
      </c>
      <c r="BL215" s="17" t="s">
        <v>149</v>
      </c>
      <c r="BM215" s="242" t="s">
        <v>314</v>
      </c>
    </row>
    <row r="216" s="2" customFormat="1" ht="16.5" customHeight="1">
      <c r="A216" s="39"/>
      <c r="B216" s="40"/>
      <c r="C216" s="231" t="s">
        <v>315</v>
      </c>
      <c r="D216" s="231" t="s">
        <v>144</v>
      </c>
      <c r="E216" s="232" t="s">
        <v>316</v>
      </c>
      <c r="F216" s="233" t="s">
        <v>317</v>
      </c>
      <c r="G216" s="234" t="s">
        <v>160</v>
      </c>
      <c r="H216" s="235">
        <v>0.050000000000000003</v>
      </c>
      <c r="I216" s="236"/>
      <c r="J216" s="237">
        <f>ROUND(I216*H216,2)</f>
        <v>0</v>
      </c>
      <c r="K216" s="233" t="s">
        <v>148</v>
      </c>
      <c r="L216" s="45"/>
      <c r="M216" s="238" t="s">
        <v>1</v>
      </c>
      <c r="N216" s="239" t="s">
        <v>48</v>
      </c>
      <c r="O216" s="92"/>
      <c r="P216" s="240">
        <f>O216*H216</f>
        <v>0</v>
      </c>
      <c r="Q216" s="240">
        <v>1.06277</v>
      </c>
      <c r="R216" s="240">
        <f>Q216*H216</f>
        <v>0.053138500000000005</v>
      </c>
      <c r="S216" s="240">
        <v>0</v>
      </c>
      <c r="T216" s="24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2" t="s">
        <v>149</v>
      </c>
      <c r="AT216" s="242" t="s">
        <v>144</v>
      </c>
      <c r="AU216" s="242" t="s">
        <v>90</v>
      </c>
      <c r="AY216" s="17" t="s">
        <v>141</v>
      </c>
      <c r="BE216" s="243">
        <f>IF(N216="základní",J216,0)</f>
        <v>0</v>
      </c>
      <c r="BF216" s="243">
        <f>IF(N216="snížená",J216,0)</f>
        <v>0</v>
      </c>
      <c r="BG216" s="243">
        <f>IF(N216="zákl. přenesená",J216,0)</f>
        <v>0</v>
      </c>
      <c r="BH216" s="243">
        <f>IF(N216="sníž. přenesená",J216,0)</f>
        <v>0</v>
      </c>
      <c r="BI216" s="243">
        <f>IF(N216="nulová",J216,0)</f>
        <v>0</v>
      </c>
      <c r="BJ216" s="17" t="s">
        <v>88</v>
      </c>
      <c r="BK216" s="243">
        <f>ROUND(I216*H216,2)</f>
        <v>0</v>
      </c>
      <c r="BL216" s="17" t="s">
        <v>149</v>
      </c>
      <c r="BM216" s="242" t="s">
        <v>318</v>
      </c>
    </row>
    <row r="217" s="13" customFormat="1">
      <c r="A217" s="13"/>
      <c r="B217" s="244"/>
      <c r="C217" s="245"/>
      <c r="D217" s="246" t="s">
        <v>151</v>
      </c>
      <c r="E217" s="247" t="s">
        <v>1</v>
      </c>
      <c r="F217" s="248" t="s">
        <v>319</v>
      </c>
      <c r="G217" s="245"/>
      <c r="H217" s="249">
        <v>0.050000000000000003</v>
      </c>
      <c r="I217" s="250"/>
      <c r="J217" s="245"/>
      <c r="K217" s="245"/>
      <c r="L217" s="251"/>
      <c r="M217" s="252"/>
      <c r="N217" s="253"/>
      <c r="O217" s="253"/>
      <c r="P217" s="253"/>
      <c r="Q217" s="253"/>
      <c r="R217" s="253"/>
      <c r="S217" s="253"/>
      <c r="T217" s="25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5" t="s">
        <v>151</v>
      </c>
      <c r="AU217" s="255" t="s">
        <v>90</v>
      </c>
      <c r="AV217" s="13" t="s">
        <v>90</v>
      </c>
      <c r="AW217" s="13" t="s">
        <v>38</v>
      </c>
      <c r="AX217" s="13" t="s">
        <v>88</v>
      </c>
      <c r="AY217" s="255" t="s">
        <v>141</v>
      </c>
    </row>
    <row r="218" s="2" customFormat="1" ht="16.5" customHeight="1">
      <c r="A218" s="39"/>
      <c r="B218" s="40"/>
      <c r="C218" s="231" t="s">
        <v>320</v>
      </c>
      <c r="D218" s="231" t="s">
        <v>144</v>
      </c>
      <c r="E218" s="232" t="s">
        <v>321</v>
      </c>
      <c r="F218" s="233" t="s">
        <v>322</v>
      </c>
      <c r="G218" s="234" t="s">
        <v>171</v>
      </c>
      <c r="H218" s="235">
        <v>8.6069999999999993</v>
      </c>
      <c r="I218" s="236"/>
      <c r="J218" s="237">
        <f>ROUND(I218*H218,2)</f>
        <v>0</v>
      </c>
      <c r="K218" s="233" t="s">
        <v>1</v>
      </c>
      <c r="L218" s="45"/>
      <c r="M218" s="238" t="s">
        <v>1</v>
      </c>
      <c r="N218" s="239" t="s">
        <v>48</v>
      </c>
      <c r="O218" s="92"/>
      <c r="P218" s="240">
        <f>O218*H218</f>
        <v>0</v>
      </c>
      <c r="Q218" s="240">
        <v>0.105</v>
      </c>
      <c r="R218" s="240">
        <f>Q218*H218</f>
        <v>0.90373499999999984</v>
      </c>
      <c r="S218" s="240">
        <v>0</v>
      </c>
      <c r="T218" s="24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2" t="s">
        <v>149</v>
      </c>
      <c r="AT218" s="242" t="s">
        <v>144</v>
      </c>
      <c r="AU218" s="242" t="s">
        <v>90</v>
      </c>
      <c r="AY218" s="17" t="s">
        <v>141</v>
      </c>
      <c r="BE218" s="243">
        <f>IF(N218="základní",J218,0)</f>
        <v>0</v>
      </c>
      <c r="BF218" s="243">
        <f>IF(N218="snížená",J218,0)</f>
        <v>0</v>
      </c>
      <c r="BG218" s="243">
        <f>IF(N218="zákl. přenesená",J218,0)</f>
        <v>0</v>
      </c>
      <c r="BH218" s="243">
        <f>IF(N218="sníž. přenesená",J218,0)</f>
        <v>0</v>
      </c>
      <c r="BI218" s="243">
        <f>IF(N218="nulová",J218,0)</f>
        <v>0</v>
      </c>
      <c r="BJ218" s="17" t="s">
        <v>88</v>
      </c>
      <c r="BK218" s="243">
        <f>ROUND(I218*H218,2)</f>
        <v>0</v>
      </c>
      <c r="BL218" s="17" t="s">
        <v>149</v>
      </c>
      <c r="BM218" s="242" t="s">
        <v>323</v>
      </c>
    </row>
    <row r="219" s="13" customFormat="1">
      <c r="A219" s="13"/>
      <c r="B219" s="244"/>
      <c r="C219" s="245"/>
      <c r="D219" s="246" t="s">
        <v>151</v>
      </c>
      <c r="E219" s="247" t="s">
        <v>1</v>
      </c>
      <c r="F219" s="248" t="s">
        <v>324</v>
      </c>
      <c r="G219" s="245"/>
      <c r="H219" s="249">
        <v>8.6069999999999993</v>
      </c>
      <c r="I219" s="250"/>
      <c r="J219" s="245"/>
      <c r="K219" s="245"/>
      <c r="L219" s="251"/>
      <c r="M219" s="252"/>
      <c r="N219" s="253"/>
      <c r="O219" s="253"/>
      <c r="P219" s="253"/>
      <c r="Q219" s="253"/>
      <c r="R219" s="253"/>
      <c r="S219" s="253"/>
      <c r="T219" s="25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5" t="s">
        <v>151</v>
      </c>
      <c r="AU219" s="255" t="s">
        <v>90</v>
      </c>
      <c r="AV219" s="13" t="s">
        <v>90</v>
      </c>
      <c r="AW219" s="13" t="s">
        <v>38</v>
      </c>
      <c r="AX219" s="13" t="s">
        <v>88</v>
      </c>
      <c r="AY219" s="255" t="s">
        <v>141</v>
      </c>
    </row>
    <row r="220" s="2" customFormat="1" ht="16.5" customHeight="1">
      <c r="A220" s="39"/>
      <c r="B220" s="40"/>
      <c r="C220" s="231" t="s">
        <v>325</v>
      </c>
      <c r="D220" s="231" t="s">
        <v>144</v>
      </c>
      <c r="E220" s="232" t="s">
        <v>326</v>
      </c>
      <c r="F220" s="233" t="s">
        <v>327</v>
      </c>
      <c r="G220" s="234" t="s">
        <v>171</v>
      </c>
      <c r="H220" s="235">
        <v>0.22500000000000001</v>
      </c>
      <c r="I220" s="236"/>
      <c r="J220" s="237">
        <f>ROUND(I220*H220,2)</f>
        <v>0</v>
      </c>
      <c r="K220" s="233" t="s">
        <v>148</v>
      </c>
      <c r="L220" s="45"/>
      <c r="M220" s="238" t="s">
        <v>1</v>
      </c>
      <c r="N220" s="239" t="s">
        <v>48</v>
      </c>
      <c r="O220" s="92"/>
      <c r="P220" s="240">
        <f>O220*H220</f>
        <v>0</v>
      </c>
      <c r="Q220" s="240">
        <v>0.1231</v>
      </c>
      <c r="R220" s="240">
        <f>Q220*H220</f>
        <v>0.0276975</v>
      </c>
      <c r="S220" s="240">
        <v>0</v>
      </c>
      <c r="T220" s="24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2" t="s">
        <v>149</v>
      </c>
      <c r="AT220" s="242" t="s">
        <v>144</v>
      </c>
      <c r="AU220" s="242" t="s">
        <v>90</v>
      </c>
      <c r="AY220" s="17" t="s">
        <v>141</v>
      </c>
      <c r="BE220" s="243">
        <f>IF(N220="základní",J220,0)</f>
        <v>0</v>
      </c>
      <c r="BF220" s="243">
        <f>IF(N220="snížená",J220,0)</f>
        <v>0</v>
      </c>
      <c r="BG220" s="243">
        <f>IF(N220="zákl. přenesená",J220,0)</f>
        <v>0</v>
      </c>
      <c r="BH220" s="243">
        <f>IF(N220="sníž. přenesená",J220,0)</f>
        <v>0</v>
      </c>
      <c r="BI220" s="243">
        <f>IF(N220="nulová",J220,0)</f>
        <v>0</v>
      </c>
      <c r="BJ220" s="17" t="s">
        <v>88</v>
      </c>
      <c r="BK220" s="243">
        <f>ROUND(I220*H220,2)</f>
        <v>0</v>
      </c>
      <c r="BL220" s="17" t="s">
        <v>149</v>
      </c>
      <c r="BM220" s="242" t="s">
        <v>328</v>
      </c>
    </row>
    <row r="221" s="13" customFormat="1">
      <c r="A221" s="13"/>
      <c r="B221" s="244"/>
      <c r="C221" s="245"/>
      <c r="D221" s="246" t="s">
        <v>151</v>
      </c>
      <c r="E221" s="247" t="s">
        <v>1</v>
      </c>
      <c r="F221" s="248" t="s">
        <v>329</v>
      </c>
      <c r="G221" s="245"/>
      <c r="H221" s="249">
        <v>0.22500000000000001</v>
      </c>
      <c r="I221" s="250"/>
      <c r="J221" s="245"/>
      <c r="K221" s="245"/>
      <c r="L221" s="251"/>
      <c r="M221" s="252"/>
      <c r="N221" s="253"/>
      <c r="O221" s="253"/>
      <c r="P221" s="253"/>
      <c r="Q221" s="253"/>
      <c r="R221" s="253"/>
      <c r="S221" s="253"/>
      <c r="T221" s="25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5" t="s">
        <v>151</v>
      </c>
      <c r="AU221" s="255" t="s">
        <v>90</v>
      </c>
      <c r="AV221" s="13" t="s">
        <v>90</v>
      </c>
      <c r="AW221" s="13" t="s">
        <v>38</v>
      </c>
      <c r="AX221" s="13" t="s">
        <v>88</v>
      </c>
      <c r="AY221" s="255" t="s">
        <v>141</v>
      </c>
    </row>
    <row r="222" s="2" customFormat="1" ht="16.5" customHeight="1">
      <c r="A222" s="39"/>
      <c r="B222" s="40"/>
      <c r="C222" s="231" t="s">
        <v>330</v>
      </c>
      <c r="D222" s="231" t="s">
        <v>144</v>
      </c>
      <c r="E222" s="232" t="s">
        <v>331</v>
      </c>
      <c r="F222" s="233" t="s">
        <v>332</v>
      </c>
      <c r="G222" s="234" t="s">
        <v>171</v>
      </c>
      <c r="H222" s="235">
        <v>7.6799999999999997</v>
      </c>
      <c r="I222" s="236"/>
      <c r="J222" s="237">
        <f>ROUND(I222*H222,2)</f>
        <v>0</v>
      </c>
      <c r="K222" s="233" t="s">
        <v>148</v>
      </c>
      <c r="L222" s="45"/>
      <c r="M222" s="238" t="s">
        <v>1</v>
      </c>
      <c r="N222" s="239" t="s">
        <v>48</v>
      </c>
      <c r="O222" s="92"/>
      <c r="P222" s="240">
        <f>O222*H222</f>
        <v>0</v>
      </c>
      <c r="Q222" s="240">
        <v>0.00012999999999999999</v>
      </c>
      <c r="R222" s="240">
        <f>Q222*H222</f>
        <v>0.00099839999999999998</v>
      </c>
      <c r="S222" s="240">
        <v>0</v>
      </c>
      <c r="T222" s="24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2" t="s">
        <v>149</v>
      </c>
      <c r="AT222" s="242" t="s">
        <v>144</v>
      </c>
      <c r="AU222" s="242" t="s">
        <v>90</v>
      </c>
      <c r="AY222" s="17" t="s">
        <v>141</v>
      </c>
      <c r="BE222" s="243">
        <f>IF(N222="základní",J222,0)</f>
        <v>0</v>
      </c>
      <c r="BF222" s="243">
        <f>IF(N222="snížená",J222,0)</f>
        <v>0</v>
      </c>
      <c r="BG222" s="243">
        <f>IF(N222="zákl. přenesená",J222,0)</f>
        <v>0</v>
      </c>
      <c r="BH222" s="243">
        <f>IF(N222="sníž. přenesená",J222,0)</f>
        <v>0</v>
      </c>
      <c r="BI222" s="243">
        <f>IF(N222="nulová",J222,0)</f>
        <v>0</v>
      </c>
      <c r="BJ222" s="17" t="s">
        <v>88</v>
      </c>
      <c r="BK222" s="243">
        <f>ROUND(I222*H222,2)</f>
        <v>0</v>
      </c>
      <c r="BL222" s="17" t="s">
        <v>149</v>
      </c>
      <c r="BM222" s="242" t="s">
        <v>333</v>
      </c>
    </row>
    <row r="223" s="13" customFormat="1">
      <c r="A223" s="13"/>
      <c r="B223" s="244"/>
      <c r="C223" s="245"/>
      <c r="D223" s="246" t="s">
        <v>151</v>
      </c>
      <c r="E223" s="247" t="s">
        <v>1</v>
      </c>
      <c r="F223" s="248" t="s">
        <v>189</v>
      </c>
      <c r="G223" s="245"/>
      <c r="H223" s="249">
        <v>7.6799999999999997</v>
      </c>
      <c r="I223" s="250"/>
      <c r="J223" s="245"/>
      <c r="K223" s="245"/>
      <c r="L223" s="251"/>
      <c r="M223" s="252"/>
      <c r="N223" s="253"/>
      <c r="O223" s="253"/>
      <c r="P223" s="253"/>
      <c r="Q223" s="253"/>
      <c r="R223" s="253"/>
      <c r="S223" s="253"/>
      <c r="T223" s="25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5" t="s">
        <v>151</v>
      </c>
      <c r="AU223" s="255" t="s">
        <v>90</v>
      </c>
      <c r="AV223" s="13" t="s">
        <v>90</v>
      </c>
      <c r="AW223" s="13" t="s">
        <v>38</v>
      </c>
      <c r="AX223" s="13" t="s">
        <v>88</v>
      </c>
      <c r="AY223" s="255" t="s">
        <v>141</v>
      </c>
    </row>
    <row r="224" s="2" customFormat="1" ht="21.75" customHeight="1">
      <c r="A224" s="39"/>
      <c r="B224" s="40"/>
      <c r="C224" s="231" t="s">
        <v>334</v>
      </c>
      <c r="D224" s="231" t="s">
        <v>144</v>
      </c>
      <c r="E224" s="232" t="s">
        <v>335</v>
      </c>
      <c r="F224" s="233" t="s">
        <v>336</v>
      </c>
      <c r="G224" s="234" t="s">
        <v>171</v>
      </c>
      <c r="H224" s="235">
        <v>21.25</v>
      </c>
      <c r="I224" s="236"/>
      <c r="J224" s="237">
        <f>ROUND(I224*H224,2)</f>
        <v>0</v>
      </c>
      <c r="K224" s="233" t="s">
        <v>148</v>
      </c>
      <c r="L224" s="45"/>
      <c r="M224" s="238" t="s">
        <v>1</v>
      </c>
      <c r="N224" s="239" t="s">
        <v>48</v>
      </c>
      <c r="O224" s="92"/>
      <c r="P224" s="240">
        <f>O224*H224</f>
        <v>0</v>
      </c>
      <c r="Q224" s="240">
        <v>0.0025000000000000001</v>
      </c>
      <c r="R224" s="240">
        <f>Q224*H224</f>
        <v>0.053124999999999999</v>
      </c>
      <c r="S224" s="240">
        <v>0</v>
      </c>
      <c r="T224" s="24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2" t="s">
        <v>149</v>
      </c>
      <c r="AT224" s="242" t="s">
        <v>144</v>
      </c>
      <c r="AU224" s="242" t="s">
        <v>90</v>
      </c>
      <c r="AY224" s="17" t="s">
        <v>141</v>
      </c>
      <c r="BE224" s="243">
        <f>IF(N224="základní",J224,0)</f>
        <v>0</v>
      </c>
      <c r="BF224" s="243">
        <f>IF(N224="snížená",J224,0)</f>
        <v>0</v>
      </c>
      <c r="BG224" s="243">
        <f>IF(N224="zákl. přenesená",J224,0)</f>
        <v>0</v>
      </c>
      <c r="BH224" s="243">
        <f>IF(N224="sníž. přenesená",J224,0)</f>
        <v>0</v>
      </c>
      <c r="BI224" s="243">
        <f>IF(N224="nulová",J224,0)</f>
        <v>0</v>
      </c>
      <c r="BJ224" s="17" t="s">
        <v>88</v>
      </c>
      <c r="BK224" s="243">
        <f>ROUND(I224*H224,2)</f>
        <v>0</v>
      </c>
      <c r="BL224" s="17" t="s">
        <v>149</v>
      </c>
      <c r="BM224" s="242" t="s">
        <v>337</v>
      </c>
    </row>
    <row r="225" s="13" customFormat="1">
      <c r="A225" s="13"/>
      <c r="B225" s="244"/>
      <c r="C225" s="245"/>
      <c r="D225" s="246" t="s">
        <v>151</v>
      </c>
      <c r="E225" s="247" t="s">
        <v>1</v>
      </c>
      <c r="F225" s="248" t="s">
        <v>338</v>
      </c>
      <c r="G225" s="245"/>
      <c r="H225" s="249">
        <v>21.25</v>
      </c>
      <c r="I225" s="250"/>
      <c r="J225" s="245"/>
      <c r="K225" s="245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151</v>
      </c>
      <c r="AU225" s="255" t="s">
        <v>90</v>
      </c>
      <c r="AV225" s="13" t="s">
        <v>90</v>
      </c>
      <c r="AW225" s="13" t="s">
        <v>38</v>
      </c>
      <c r="AX225" s="13" t="s">
        <v>88</v>
      </c>
      <c r="AY225" s="255" t="s">
        <v>141</v>
      </c>
    </row>
    <row r="226" s="2" customFormat="1" ht="16.5" customHeight="1">
      <c r="A226" s="39"/>
      <c r="B226" s="40"/>
      <c r="C226" s="256" t="s">
        <v>339</v>
      </c>
      <c r="D226" s="256" t="s">
        <v>213</v>
      </c>
      <c r="E226" s="257" t="s">
        <v>340</v>
      </c>
      <c r="F226" s="258" t="s">
        <v>341</v>
      </c>
      <c r="G226" s="259" t="s">
        <v>171</v>
      </c>
      <c r="H226" s="260">
        <v>23.375</v>
      </c>
      <c r="I226" s="261"/>
      <c r="J226" s="262">
        <f>ROUND(I226*H226,2)</f>
        <v>0</v>
      </c>
      <c r="K226" s="258" t="s">
        <v>148</v>
      </c>
      <c r="L226" s="263"/>
      <c r="M226" s="264" t="s">
        <v>1</v>
      </c>
      <c r="N226" s="265" t="s">
        <v>48</v>
      </c>
      <c r="O226" s="92"/>
      <c r="P226" s="240">
        <f>O226*H226</f>
        <v>0</v>
      </c>
      <c r="Q226" s="240">
        <v>0.13500000000000001</v>
      </c>
      <c r="R226" s="240">
        <f>Q226*H226</f>
        <v>3.1556250000000001</v>
      </c>
      <c r="S226" s="240">
        <v>0</v>
      </c>
      <c r="T226" s="24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2" t="s">
        <v>185</v>
      </c>
      <c r="AT226" s="242" t="s">
        <v>213</v>
      </c>
      <c r="AU226" s="242" t="s">
        <v>90</v>
      </c>
      <c r="AY226" s="17" t="s">
        <v>141</v>
      </c>
      <c r="BE226" s="243">
        <f>IF(N226="základní",J226,0)</f>
        <v>0</v>
      </c>
      <c r="BF226" s="243">
        <f>IF(N226="snížená",J226,0)</f>
        <v>0</v>
      </c>
      <c r="BG226" s="243">
        <f>IF(N226="zákl. přenesená",J226,0)</f>
        <v>0</v>
      </c>
      <c r="BH226" s="243">
        <f>IF(N226="sníž. přenesená",J226,0)</f>
        <v>0</v>
      </c>
      <c r="BI226" s="243">
        <f>IF(N226="nulová",J226,0)</f>
        <v>0</v>
      </c>
      <c r="BJ226" s="17" t="s">
        <v>88</v>
      </c>
      <c r="BK226" s="243">
        <f>ROUND(I226*H226,2)</f>
        <v>0</v>
      </c>
      <c r="BL226" s="17" t="s">
        <v>149</v>
      </c>
      <c r="BM226" s="242" t="s">
        <v>342</v>
      </c>
    </row>
    <row r="227" s="13" customFormat="1">
      <c r="A227" s="13"/>
      <c r="B227" s="244"/>
      <c r="C227" s="245"/>
      <c r="D227" s="246" t="s">
        <v>151</v>
      </c>
      <c r="E227" s="245"/>
      <c r="F227" s="248" t="s">
        <v>343</v>
      </c>
      <c r="G227" s="245"/>
      <c r="H227" s="249">
        <v>23.375</v>
      </c>
      <c r="I227" s="250"/>
      <c r="J227" s="245"/>
      <c r="K227" s="245"/>
      <c r="L227" s="251"/>
      <c r="M227" s="252"/>
      <c r="N227" s="253"/>
      <c r="O227" s="253"/>
      <c r="P227" s="253"/>
      <c r="Q227" s="253"/>
      <c r="R227" s="253"/>
      <c r="S227" s="253"/>
      <c r="T227" s="25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5" t="s">
        <v>151</v>
      </c>
      <c r="AU227" s="255" t="s">
        <v>90</v>
      </c>
      <c r="AV227" s="13" t="s">
        <v>90</v>
      </c>
      <c r="AW227" s="13" t="s">
        <v>4</v>
      </c>
      <c r="AX227" s="13" t="s">
        <v>88</v>
      </c>
      <c r="AY227" s="255" t="s">
        <v>141</v>
      </c>
    </row>
    <row r="228" s="2" customFormat="1" ht="16.5" customHeight="1">
      <c r="A228" s="39"/>
      <c r="B228" s="40"/>
      <c r="C228" s="231" t="s">
        <v>344</v>
      </c>
      <c r="D228" s="231" t="s">
        <v>144</v>
      </c>
      <c r="E228" s="232" t="s">
        <v>345</v>
      </c>
      <c r="F228" s="233" t="s">
        <v>346</v>
      </c>
      <c r="G228" s="234" t="s">
        <v>147</v>
      </c>
      <c r="H228" s="235">
        <v>5</v>
      </c>
      <c r="I228" s="236"/>
      <c r="J228" s="237">
        <f>ROUND(I228*H228,2)</f>
        <v>0</v>
      </c>
      <c r="K228" s="233" t="s">
        <v>148</v>
      </c>
      <c r="L228" s="45"/>
      <c r="M228" s="238" t="s">
        <v>1</v>
      </c>
      <c r="N228" s="239" t="s">
        <v>48</v>
      </c>
      <c r="O228" s="92"/>
      <c r="P228" s="240">
        <f>O228*H228</f>
        <v>0</v>
      </c>
      <c r="Q228" s="240">
        <v>0.04684</v>
      </c>
      <c r="R228" s="240">
        <f>Q228*H228</f>
        <v>0.23419999999999999</v>
      </c>
      <c r="S228" s="240">
        <v>0</v>
      </c>
      <c r="T228" s="24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2" t="s">
        <v>149</v>
      </c>
      <c r="AT228" s="242" t="s">
        <v>144</v>
      </c>
      <c r="AU228" s="242" t="s">
        <v>90</v>
      </c>
      <c r="AY228" s="17" t="s">
        <v>141</v>
      </c>
      <c r="BE228" s="243">
        <f>IF(N228="základní",J228,0)</f>
        <v>0</v>
      </c>
      <c r="BF228" s="243">
        <f>IF(N228="snížená",J228,0)</f>
        <v>0</v>
      </c>
      <c r="BG228" s="243">
        <f>IF(N228="zákl. přenesená",J228,0)</f>
        <v>0</v>
      </c>
      <c r="BH228" s="243">
        <f>IF(N228="sníž. přenesená",J228,0)</f>
        <v>0</v>
      </c>
      <c r="BI228" s="243">
        <f>IF(N228="nulová",J228,0)</f>
        <v>0</v>
      </c>
      <c r="BJ228" s="17" t="s">
        <v>88</v>
      </c>
      <c r="BK228" s="243">
        <f>ROUND(I228*H228,2)</f>
        <v>0</v>
      </c>
      <c r="BL228" s="17" t="s">
        <v>149</v>
      </c>
      <c r="BM228" s="242" t="s">
        <v>347</v>
      </c>
    </row>
    <row r="229" s="13" customFormat="1">
      <c r="A229" s="13"/>
      <c r="B229" s="244"/>
      <c r="C229" s="245"/>
      <c r="D229" s="246" t="s">
        <v>151</v>
      </c>
      <c r="E229" s="247" t="s">
        <v>1</v>
      </c>
      <c r="F229" s="248" t="s">
        <v>168</v>
      </c>
      <c r="G229" s="245"/>
      <c r="H229" s="249">
        <v>5</v>
      </c>
      <c r="I229" s="250"/>
      <c r="J229" s="245"/>
      <c r="K229" s="245"/>
      <c r="L229" s="251"/>
      <c r="M229" s="252"/>
      <c r="N229" s="253"/>
      <c r="O229" s="253"/>
      <c r="P229" s="253"/>
      <c r="Q229" s="253"/>
      <c r="R229" s="253"/>
      <c r="S229" s="253"/>
      <c r="T229" s="25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5" t="s">
        <v>151</v>
      </c>
      <c r="AU229" s="255" t="s">
        <v>90</v>
      </c>
      <c r="AV229" s="13" t="s">
        <v>90</v>
      </c>
      <c r="AW229" s="13" t="s">
        <v>38</v>
      </c>
      <c r="AX229" s="13" t="s">
        <v>88</v>
      </c>
      <c r="AY229" s="255" t="s">
        <v>141</v>
      </c>
    </row>
    <row r="230" s="2" customFormat="1" ht="16.5" customHeight="1">
      <c r="A230" s="39"/>
      <c r="B230" s="40"/>
      <c r="C230" s="256" t="s">
        <v>348</v>
      </c>
      <c r="D230" s="256" t="s">
        <v>213</v>
      </c>
      <c r="E230" s="257" t="s">
        <v>349</v>
      </c>
      <c r="F230" s="258" t="s">
        <v>350</v>
      </c>
      <c r="G230" s="259" t="s">
        <v>147</v>
      </c>
      <c r="H230" s="260">
        <v>5</v>
      </c>
      <c r="I230" s="261"/>
      <c r="J230" s="262">
        <f>ROUND(I230*H230,2)</f>
        <v>0</v>
      </c>
      <c r="K230" s="258" t="s">
        <v>148</v>
      </c>
      <c r="L230" s="263"/>
      <c r="M230" s="264" t="s">
        <v>1</v>
      </c>
      <c r="N230" s="265" t="s">
        <v>48</v>
      </c>
      <c r="O230" s="92"/>
      <c r="P230" s="240">
        <f>O230*H230</f>
        <v>0</v>
      </c>
      <c r="Q230" s="240">
        <v>0.01992</v>
      </c>
      <c r="R230" s="240">
        <f>Q230*H230</f>
        <v>0.099599999999999994</v>
      </c>
      <c r="S230" s="240">
        <v>0</v>
      </c>
      <c r="T230" s="24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2" t="s">
        <v>185</v>
      </c>
      <c r="AT230" s="242" t="s">
        <v>213</v>
      </c>
      <c r="AU230" s="242" t="s">
        <v>90</v>
      </c>
      <c r="AY230" s="17" t="s">
        <v>141</v>
      </c>
      <c r="BE230" s="243">
        <f>IF(N230="základní",J230,0)</f>
        <v>0</v>
      </c>
      <c r="BF230" s="243">
        <f>IF(N230="snížená",J230,0)</f>
        <v>0</v>
      </c>
      <c r="BG230" s="243">
        <f>IF(N230="zákl. přenesená",J230,0)</f>
        <v>0</v>
      </c>
      <c r="BH230" s="243">
        <f>IF(N230="sníž. přenesená",J230,0)</f>
        <v>0</v>
      </c>
      <c r="BI230" s="243">
        <f>IF(N230="nulová",J230,0)</f>
        <v>0</v>
      </c>
      <c r="BJ230" s="17" t="s">
        <v>88</v>
      </c>
      <c r="BK230" s="243">
        <f>ROUND(I230*H230,2)</f>
        <v>0</v>
      </c>
      <c r="BL230" s="17" t="s">
        <v>149</v>
      </c>
      <c r="BM230" s="242" t="s">
        <v>351</v>
      </c>
    </row>
    <row r="231" s="12" customFormat="1" ht="22.8" customHeight="1">
      <c r="A231" s="12"/>
      <c r="B231" s="215"/>
      <c r="C231" s="216"/>
      <c r="D231" s="217" t="s">
        <v>82</v>
      </c>
      <c r="E231" s="229" t="s">
        <v>190</v>
      </c>
      <c r="F231" s="229" t="s">
        <v>352</v>
      </c>
      <c r="G231" s="216"/>
      <c r="H231" s="216"/>
      <c r="I231" s="219"/>
      <c r="J231" s="230">
        <f>BK231</f>
        <v>0</v>
      </c>
      <c r="K231" s="216"/>
      <c r="L231" s="221"/>
      <c r="M231" s="222"/>
      <c r="N231" s="223"/>
      <c r="O231" s="223"/>
      <c r="P231" s="224">
        <f>SUM(P232:P276)</f>
        <v>0</v>
      </c>
      <c r="Q231" s="223"/>
      <c r="R231" s="224">
        <f>SUM(R232:R276)</f>
        <v>0.041685600000000003</v>
      </c>
      <c r="S231" s="223"/>
      <c r="T231" s="225">
        <f>SUM(T232:T276)</f>
        <v>19.260711999999998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6" t="s">
        <v>88</v>
      </c>
      <c r="AT231" s="227" t="s">
        <v>82</v>
      </c>
      <c r="AU231" s="227" t="s">
        <v>88</v>
      </c>
      <c r="AY231" s="226" t="s">
        <v>141</v>
      </c>
      <c r="BK231" s="228">
        <f>SUM(BK232:BK276)</f>
        <v>0</v>
      </c>
    </row>
    <row r="232" s="2" customFormat="1" ht="16.5" customHeight="1">
      <c r="A232" s="39"/>
      <c r="B232" s="40"/>
      <c r="C232" s="231" t="s">
        <v>353</v>
      </c>
      <c r="D232" s="231" t="s">
        <v>144</v>
      </c>
      <c r="E232" s="232" t="s">
        <v>354</v>
      </c>
      <c r="F232" s="233" t="s">
        <v>355</v>
      </c>
      <c r="G232" s="234" t="s">
        <v>171</v>
      </c>
      <c r="H232" s="235">
        <v>85.980000000000004</v>
      </c>
      <c r="I232" s="236"/>
      <c r="J232" s="237">
        <f>ROUND(I232*H232,2)</f>
        <v>0</v>
      </c>
      <c r="K232" s="233" t="s">
        <v>148</v>
      </c>
      <c r="L232" s="45"/>
      <c r="M232" s="238" t="s">
        <v>1</v>
      </c>
      <c r="N232" s="239" t="s">
        <v>48</v>
      </c>
      <c r="O232" s="92"/>
      <c r="P232" s="240">
        <f>O232*H232</f>
        <v>0</v>
      </c>
      <c r="Q232" s="240">
        <v>0.00012999999999999999</v>
      </c>
      <c r="R232" s="240">
        <f>Q232*H232</f>
        <v>0.011177399999999999</v>
      </c>
      <c r="S232" s="240">
        <v>0</v>
      </c>
      <c r="T232" s="24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2" t="s">
        <v>149</v>
      </c>
      <c r="AT232" s="242" t="s">
        <v>144</v>
      </c>
      <c r="AU232" s="242" t="s">
        <v>90</v>
      </c>
      <c r="AY232" s="17" t="s">
        <v>141</v>
      </c>
      <c r="BE232" s="243">
        <f>IF(N232="základní",J232,0)</f>
        <v>0</v>
      </c>
      <c r="BF232" s="243">
        <f>IF(N232="snížená",J232,0)</f>
        <v>0</v>
      </c>
      <c r="BG232" s="243">
        <f>IF(N232="zákl. přenesená",J232,0)</f>
        <v>0</v>
      </c>
      <c r="BH232" s="243">
        <f>IF(N232="sníž. přenesená",J232,0)</f>
        <v>0</v>
      </c>
      <c r="BI232" s="243">
        <f>IF(N232="nulová",J232,0)</f>
        <v>0</v>
      </c>
      <c r="BJ232" s="17" t="s">
        <v>88</v>
      </c>
      <c r="BK232" s="243">
        <f>ROUND(I232*H232,2)</f>
        <v>0</v>
      </c>
      <c r="BL232" s="17" t="s">
        <v>149</v>
      </c>
      <c r="BM232" s="242" t="s">
        <v>356</v>
      </c>
    </row>
    <row r="233" s="13" customFormat="1">
      <c r="A233" s="13"/>
      <c r="B233" s="244"/>
      <c r="C233" s="245"/>
      <c r="D233" s="246" t="s">
        <v>151</v>
      </c>
      <c r="E233" s="247" t="s">
        <v>1</v>
      </c>
      <c r="F233" s="248" t="s">
        <v>357</v>
      </c>
      <c r="G233" s="245"/>
      <c r="H233" s="249">
        <v>75.659999999999997</v>
      </c>
      <c r="I233" s="250"/>
      <c r="J233" s="245"/>
      <c r="K233" s="245"/>
      <c r="L233" s="251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5" t="s">
        <v>151</v>
      </c>
      <c r="AU233" s="255" t="s">
        <v>90</v>
      </c>
      <c r="AV233" s="13" t="s">
        <v>90</v>
      </c>
      <c r="AW233" s="13" t="s">
        <v>38</v>
      </c>
      <c r="AX233" s="13" t="s">
        <v>83</v>
      </c>
      <c r="AY233" s="255" t="s">
        <v>141</v>
      </c>
    </row>
    <row r="234" s="13" customFormat="1">
      <c r="A234" s="13"/>
      <c r="B234" s="244"/>
      <c r="C234" s="245"/>
      <c r="D234" s="246" t="s">
        <v>151</v>
      </c>
      <c r="E234" s="247" t="s">
        <v>1</v>
      </c>
      <c r="F234" s="248" t="s">
        <v>358</v>
      </c>
      <c r="G234" s="245"/>
      <c r="H234" s="249">
        <v>2.3999999999999999</v>
      </c>
      <c r="I234" s="250"/>
      <c r="J234" s="245"/>
      <c r="K234" s="245"/>
      <c r="L234" s="251"/>
      <c r="M234" s="252"/>
      <c r="N234" s="253"/>
      <c r="O234" s="253"/>
      <c r="P234" s="253"/>
      <c r="Q234" s="253"/>
      <c r="R234" s="253"/>
      <c r="S234" s="253"/>
      <c r="T234" s="25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5" t="s">
        <v>151</v>
      </c>
      <c r="AU234" s="255" t="s">
        <v>90</v>
      </c>
      <c r="AV234" s="13" t="s">
        <v>90</v>
      </c>
      <c r="AW234" s="13" t="s">
        <v>38</v>
      </c>
      <c r="AX234" s="13" t="s">
        <v>83</v>
      </c>
      <c r="AY234" s="255" t="s">
        <v>141</v>
      </c>
    </row>
    <row r="235" s="13" customFormat="1">
      <c r="A235" s="13"/>
      <c r="B235" s="244"/>
      <c r="C235" s="245"/>
      <c r="D235" s="246" t="s">
        <v>151</v>
      </c>
      <c r="E235" s="247" t="s">
        <v>1</v>
      </c>
      <c r="F235" s="248" t="s">
        <v>359</v>
      </c>
      <c r="G235" s="245"/>
      <c r="H235" s="249">
        <v>7.9199999999999999</v>
      </c>
      <c r="I235" s="250"/>
      <c r="J235" s="245"/>
      <c r="K235" s="245"/>
      <c r="L235" s="251"/>
      <c r="M235" s="252"/>
      <c r="N235" s="253"/>
      <c r="O235" s="253"/>
      <c r="P235" s="253"/>
      <c r="Q235" s="253"/>
      <c r="R235" s="253"/>
      <c r="S235" s="253"/>
      <c r="T235" s="25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5" t="s">
        <v>151</v>
      </c>
      <c r="AU235" s="255" t="s">
        <v>90</v>
      </c>
      <c r="AV235" s="13" t="s">
        <v>90</v>
      </c>
      <c r="AW235" s="13" t="s">
        <v>38</v>
      </c>
      <c r="AX235" s="13" t="s">
        <v>83</v>
      </c>
      <c r="AY235" s="255" t="s">
        <v>141</v>
      </c>
    </row>
    <row r="236" s="15" customFormat="1">
      <c r="A236" s="15"/>
      <c r="B236" s="277"/>
      <c r="C236" s="278"/>
      <c r="D236" s="246" t="s">
        <v>151</v>
      </c>
      <c r="E236" s="279" t="s">
        <v>1</v>
      </c>
      <c r="F236" s="280" t="s">
        <v>360</v>
      </c>
      <c r="G236" s="278"/>
      <c r="H236" s="281">
        <v>85.980000000000004</v>
      </c>
      <c r="I236" s="282"/>
      <c r="J236" s="278"/>
      <c r="K236" s="278"/>
      <c r="L236" s="283"/>
      <c r="M236" s="284"/>
      <c r="N236" s="285"/>
      <c r="O236" s="285"/>
      <c r="P236" s="285"/>
      <c r="Q236" s="285"/>
      <c r="R236" s="285"/>
      <c r="S236" s="285"/>
      <c r="T236" s="28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87" t="s">
        <v>151</v>
      </c>
      <c r="AU236" s="287" t="s">
        <v>90</v>
      </c>
      <c r="AV236" s="15" t="s">
        <v>149</v>
      </c>
      <c r="AW236" s="15" t="s">
        <v>38</v>
      </c>
      <c r="AX236" s="15" t="s">
        <v>88</v>
      </c>
      <c r="AY236" s="287" t="s">
        <v>141</v>
      </c>
    </row>
    <row r="237" s="2" customFormat="1" ht="16.5" customHeight="1">
      <c r="A237" s="39"/>
      <c r="B237" s="40"/>
      <c r="C237" s="231" t="s">
        <v>361</v>
      </c>
      <c r="D237" s="231" t="s">
        <v>144</v>
      </c>
      <c r="E237" s="232" t="s">
        <v>362</v>
      </c>
      <c r="F237" s="233" t="s">
        <v>363</v>
      </c>
      <c r="G237" s="234" t="s">
        <v>171</v>
      </c>
      <c r="H237" s="235">
        <v>83.579999999999998</v>
      </c>
      <c r="I237" s="236"/>
      <c r="J237" s="237">
        <f>ROUND(I237*H237,2)</f>
        <v>0</v>
      </c>
      <c r="K237" s="233" t="s">
        <v>148</v>
      </c>
      <c r="L237" s="45"/>
      <c r="M237" s="238" t="s">
        <v>1</v>
      </c>
      <c r="N237" s="239" t="s">
        <v>48</v>
      </c>
      <c r="O237" s="92"/>
      <c r="P237" s="240">
        <f>O237*H237</f>
        <v>0</v>
      </c>
      <c r="Q237" s="240">
        <v>4.0000000000000003E-05</v>
      </c>
      <c r="R237" s="240">
        <f>Q237*H237</f>
        <v>0.0033432000000000002</v>
      </c>
      <c r="S237" s="240">
        <v>0</v>
      </c>
      <c r="T237" s="24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2" t="s">
        <v>222</v>
      </c>
      <c r="AT237" s="242" t="s">
        <v>144</v>
      </c>
      <c r="AU237" s="242" t="s">
        <v>90</v>
      </c>
      <c r="AY237" s="17" t="s">
        <v>141</v>
      </c>
      <c r="BE237" s="243">
        <f>IF(N237="základní",J237,0)</f>
        <v>0</v>
      </c>
      <c r="BF237" s="243">
        <f>IF(N237="snížená",J237,0)</f>
        <v>0</v>
      </c>
      <c r="BG237" s="243">
        <f>IF(N237="zákl. přenesená",J237,0)</f>
        <v>0</v>
      </c>
      <c r="BH237" s="243">
        <f>IF(N237="sníž. přenesená",J237,0)</f>
        <v>0</v>
      </c>
      <c r="BI237" s="243">
        <f>IF(N237="nulová",J237,0)</f>
        <v>0</v>
      </c>
      <c r="BJ237" s="17" t="s">
        <v>88</v>
      </c>
      <c r="BK237" s="243">
        <f>ROUND(I237*H237,2)</f>
        <v>0</v>
      </c>
      <c r="BL237" s="17" t="s">
        <v>222</v>
      </c>
      <c r="BM237" s="242" t="s">
        <v>364</v>
      </c>
    </row>
    <row r="238" s="13" customFormat="1">
      <c r="A238" s="13"/>
      <c r="B238" s="244"/>
      <c r="C238" s="245"/>
      <c r="D238" s="246" t="s">
        <v>151</v>
      </c>
      <c r="E238" s="247" t="s">
        <v>1</v>
      </c>
      <c r="F238" s="248" t="s">
        <v>357</v>
      </c>
      <c r="G238" s="245"/>
      <c r="H238" s="249">
        <v>75.659999999999997</v>
      </c>
      <c r="I238" s="250"/>
      <c r="J238" s="245"/>
      <c r="K238" s="245"/>
      <c r="L238" s="251"/>
      <c r="M238" s="252"/>
      <c r="N238" s="253"/>
      <c r="O238" s="253"/>
      <c r="P238" s="253"/>
      <c r="Q238" s="253"/>
      <c r="R238" s="253"/>
      <c r="S238" s="253"/>
      <c r="T238" s="25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5" t="s">
        <v>151</v>
      </c>
      <c r="AU238" s="255" t="s">
        <v>90</v>
      </c>
      <c r="AV238" s="13" t="s">
        <v>90</v>
      </c>
      <c r="AW238" s="13" t="s">
        <v>38</v>
      </c>
      <c r="AX238" s="13" t="s">
        <v>83</v>
      </c>
      <c r="AY238" s="255" t="s">
        <v>141</v>
      </c>
    </row>
    <row r="239" s="13" customFormat="1">
      <c r="A239" s="13"/>
      <c r="B239" s="244"/>
      <c r="C239" s="245"/>
      <c r="D239" s="246" t="s">
        <v>151</v>
      </c>
      <c r="E239" s="247" t="s">
        <v>1</v>
      </c>
      <c r="F239" s="248" t="s">
        <v>359</v>
      </c>
      <c r="G239" s="245"/>
      <c r="H239" s="249">
        <v>7.9199999999999999</v>
      </c>
      <c r="I239" s="250"/>
      <c r="J239" s="245"/>
      <c r="K239" s="245"/>
      <c r="L239" s="251"/>
      <c r="M239" s="252"/>
      <c r="N239" s="253"/>
      <c r="O239" s="253"/>
      <c r="P239" s="253"/>
      <c r="Q239" s="253"/>
      <c r="R239" s="253"/>
      <c r="S239" s="253"/>
      <c r="T239" s="25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5" t="s">
        <v>151</v>
      </c>
      <c r="AU239" s="255" t="s">
        <v>90</v>
      </c>
      <c r="AV239" s="13" t="s">
        <v>90</v>
      </c>
      <c r="AW239" s="13" t="s">
        <v>38</v>
      </c>
      <c r="AX239" s="13" t="s">
        <v>83</v>
      </c>
      <c r="AY239" s="255" t="s">
        <v>141</v>
      </c>
    </row>
    <row r="240" s="15" customFormat="1">
      <c r="A240" s="15"/>
      <c r="B240" s="277"/>
      <c r="C240" s="278"/>
      <c r="D240" s="246" t="s">
        <v>151</v>
      </c>
      <c r="E240" s="279" t="s">
        <v>1</v>
      </c>
      <c r="F240" s="280" t="s">
        <v>360</v>
      </c>
      <c r="G240" s="278"/>
      <c r="H240" s="281">
        <v>83.579999999999998</v>
      </c>
      <c r="I240" s="282"/>
      <c r="J240" s="278"/>
      <c r="K240" s="278"/>
      <c r="L240" s="283"/>
      <c r="M240" s="284"/>
      <c r="N240" s="285"/>
      <c r="O240" s="285"/>
      <c r="P240" s="285"/>
      <c r="Q240" s="285"/>
      <c r="R240" s="285"/>
      <c r="S240" s="285"/>
      <c r="T240" s="28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7" t="s">
        <v>151</v>
      </c>
      <c r="AU240" s="287" t="s">
        <v>90</v>
      </c>
      <c r="AV240" s="15" t="s">
        <v>149</v>
      </c>
      <c r="AW240" s="15" t="s">
        <v>38</v>
      </c>
      <c r="AX240" s="15" t="s">
        <v>88</v>
      </c>
      <c r="AY240" s="287" t="s">
        <v>141</v>
      </c>
    </row>
    <row r="241" s="2" customFormat="1" ht="16.5" customHeight="1">
      <c r="A241" s="39"/>
      <c r="B241" s="40"/>
      <c r="C241" s="231" t="s">
        <v>365</v>
      </c>
      <c r="D241" s="231" t="s">
        <v>144</v>
      </c>
      <c r="E241" s="232" t="s">
        <v>366</v>
      </c>
      <c r="F241" s="233" t="s">
        <v>367</v>
      </c>
      <c r="G241" s="234" t="s">
        <v>147</v>
      </c>
      <c r="H241" s="235">
        <v>122.40000000000001</v>
      </c>
      <c r="I241" s="236"/>
      <c r="J241" s="237">
        <f>ROUND(I241*H241,2)</f>
        <v>0</v>
      </c>
      <c r="K241" s="233" t="s">
        <v>148</v>
      </c>
      <c r="L241" s="45"/>
      <c r="M241" s="238" t="s">
        <v>1</v>
      </c>
      <c r="N241" s="239" t="s">
        <v>48</v>
      </c>
      <c r="O241" s="92"/>
      <c r="P241" s="240">
        <f>O241*H241</f>
        <v>0</v>
      </c>
      <c r="Q241" s="240">
        <v>0.00022000000000000001</v>
      </c>
      <c r="R241" s="240">
        <f>Q241*H241</f>
        <v>0.026928000000000001</v>
      </c>
      <c r="S241" s="240">
        <v>0</v>
      </c>
      <c r="T241" s="24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2" t="s">
        <v>149</v>
      </c>
      <c r="AT241" s="242" t="s">
        <v>144</v>
      </c>
      <c r="AU241" s="242" t="s">
        <v>90</v>
      </c>
      <c r="AY241" s="17" t="s">
        <v>141</v>
      </c>
      <c r="BE241" s="243">
        <f>IF(N241="základní",J241,0)</f>
        <v>0</v>
      </c>
      <c r="BF241" s="243">
        <f>IF(N241="snížená",J241,0)</f>
        <v>0</v>
      </c>
      <c r="BG241" s="243">
        <f>IF(N241="zákl. přenesená",J241,0)</f>
        <v>0</v>
      </c>
      <c r="BH241" s="243">
        <f>IF(N241="sníž. přenesená",J241,0)</f>
        <v>0</v>
      </c>
      <c r="BI241" s="243">
        <f>IF(N241="nulová",J241,0)</f>
        <v>0</v>
      </c>
      <c r="BJ241" s="17" t="s">
        <v>88</v>
      </c>
      <c r="BK241" s="243">
        <f>ROUND(I241*H241,2)</f>
        <v>0</v>
      </c>
      <c r="BL241" s="17" t="s">
        <v>149</v>
      </c>
      <c r="BM241" s="242" t="s">
        <v>368</v>
      </c>
    </row>
    <row r="242" s="13" customFormat="1">
      <c r="A242" s="13"/>
      <c r="B242" s="244"/>
      <c r="C242" s="245"/>
      <c r="D242" s="246" t="s">
        <v>151</v>
      </c>
      <c r="E242" s="247" t="s">
        <v>1</v>
      </c>
      <c r="F242" s="248" t="s">
        <v>369</v>
      </c>
      <c r="G242" s="245"/>
      <c r="H242" s="249">
        <v>122.40000000000001</v>
      </c>
      <c r="I242" s="250"/>
      <c r="J242" s="245"/>
      <c r="K242" s="245"/>
      <c r="L242" s="251"/>
      <c r="M242" s="252"/>
      <c r="N242" s="253"/>
      <c r="O242" s="253"/>
      <c r="P242" s="253"/>
      <c r="Q242" s="253"/>
      <c r="R242" s="253"/>
      <c r="S242" s="253"/>
      <c r="T242" s="25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5" t="s">
        <v>151</v>
      </c>
      <c r="AU242" s="255" t="s">
        <v>90</v>
      </c>
      <c r="AV242" s="13" t="s">
        <v>90</v>
      </c>
      <c r="AW242" s="13" t="s">
        <v>38</v>
      </c>
      <c r="AX242" s="13" t="s">
        <v>88</v>
      </c>
      <c r="AY242" s="255" t="s">
        <v>141</v>
      </c>
    </row>
    <row r="243" s="2" customFormat="1" ht="16.5" customHeight="1">
      <c r="A243" s="39"/>
      <c r="B243" s="40"/>
      <c r="C243" s="231" t="s">
        <v>370</v>
      </c>
      <c r="D243" s="231" t="s">
        <v>144</v>
      </c>
      <c r="E243" s="232" t="s">
        <v>371</v>
      </c>
      <c r="F243" s="233" t="s">
        <v>372</v>
      </c>
      <c r="G243" s="234" t="s">
        <v>171</v>
      </c>
      <c r="H243" s="235">
        <v>26.809999999999999</v>
      </c>
      <c r="I243" s="236"/>
      <c r="J243" s="237">
        <f>ROUND(I243*H243,2)</f>
        <v>0</v>
      </c>
      <c r="K243" s="233" t="s">
        <v>148</v>
      </c>
      <c r="L243" s="45"/>
      <c r="M243" s="238" t="s">
        <v>1</v>
      </c>
      <c r="N243" s="239" t="s">
        <v>48</v>
      </c>
      <c r="O243" s="92"/>
      <c r="P243" s="240">
        <f>O243*H243</f>
        <v>0</v>
      </c>
      <c r="Q243" s="240">
        <v>0</v>
      </c>
      <c r="R243" s="240">
        <f>Q243*H243</f>
        <v>0</v>
      </c>
      <c r="S243" s="240">
        <v>0.26100000000000001</v>
      </c>
      <c r="T243" s="241">
        <f>S243*H243</f>
        <v>6.9974100000000004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2" t="s">
        <v>149</v>
      </c>
      <c r="AT243" s="242" t="s">
        <v>144</v>
      </c>
      <c r="AU243" s="242" t="s">
        <v>90</v>
      </c>
      <c r="AY243" s="17" t="s">
        <v>141</v>
      </c>
      <c r="BE243" s="243">
        <f>IF(N243="základní",J243,0)</f>
        <v>0</v>
      </c>
      <c r="BF243" s="243">
        <f>IF(N243="snížená",J243,0)</f>
        <v>0</v>
      </c>
      <c r="BG243" s="243">
        <f>IF(N243="zákl. přenesená",J243,0)</f>
        <v>0</v>
      </c>
      <c r="BH243" s="243">
        <f>IF(N243="sníž. přenesená",J243,0)</f>
        <v>0</v>
      </c>
      <c r="BI243" s="243">
        <f>IF(N243="nulová",J243,0)</f>
        <v>0</v>
      </c>
      <c r="BJ243" s="17" t="s">
        <v>88</v>
      </c>
      <c r="BK243" s="243">
        <f>ROUND(I243*H243,2)</f>
        <v>0</v>
      </c>
      <c r="BL243" s="17" t="s">
        <v>149</v>
      </c>
      <c r="BM243" s="242" t="s">
        <v>373</v>
      </c>
    </row>
    <row r="244" s="13" customFormat="1">
      <c r="A244" s="13"/>
      <c r="B244" s="244"/>
      <c r="C244" s="245"/>
      <c r="D244" s="246" t="s">
        <v>151</v>
      </c>
      <c r="E244" s="247" t="s">
        <v>1</v>
      </c>
      <c r="F244" s="248" t="s">
        <v>374</v>
      </c>
      <c r="G244" s="245"/>
      <c r="H244" s="249">
        <v>25.309999999999999</v>
      </c>
      <c r="I244" s="250"/>
      <c r="J244" s="245"/>
      <c r="K244" s="245"/>
      <c r="L244" s="251"/>
      <c r="M244" s="252"/>
      <c r="N244" s="253"/>
      <c r="O244" s="253"/>
      <c r="P244" s="253"/>
      <c r="Q244" s="253"/>
      <c r="R244" s="253"/>
      <c r="S244" s="253"/>
      <c r="T244" s="25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5" t="s">
        <v>151</v>
      </c>
      <c r="AU244" s="255" t="s">
        <v>90</v>
      </c>
      <c r="AV244" s="13" t="s">
        <v>90</v>
      </c>
      <c r="AW244" s="13" t="s">
        <v>38</v>
      </c>
      <c r="AX244" s="13" t="s">
        <v>83</v>
      </c>
      <c r="AY244" s="255" t="s">
        <v>141</v>
      </c>
    </row>
    <row r="245" s="13" customFormat="1">
      <c r="A245" s="13"/>
      <c r="B245" s="244"/>
      <c r="C245" s="245"/>
      <c r="D245" s="246" t="s">
        <v>151</v>
      </c>
      <c r="E245" s="247" t="s">
        <v>1</v>
      </c>
      <c r="F245" s="248" t="s">
        <v>375</v>
      </c>
      <c r="G245" s="245"/>
      <c r="H245" s="249">
        <v>1.5</v>
      </c>
      <c r="I245" s="250"/>
      <c r="J245" s="245"/>
      <c r="K245" s="245"/>
      <c r="L245" s="251"/>
      <c r="M245" s="252"/>
      <c r="N245" s="253"/>
      <c r="O245" s="253"/>
      <c r="P245" s="253"/>
      <c r="Q245" s="253"/>
      <c r="R245" s="253"/>
      <c r="S245" s="253"/>
      <c r="T245" s="25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5" t="s">
        <v>151</v>
      </c>
      <c r="AU245" s="255" t="s">
        <v>90</v>
      </c>
      <c r="AV245" s="13" t="s">
        <v>90</v>
      </c>
      <c r="AW245" s="13" t="s">
        <v>38</v>
      </c>
      <c r="AX245" s="13" t="s">
        <v>83</v>
      </c>
      <c r="AY245" s="255" t="s">
        <v>141</v>
      </c>
    </row>
    <row r="246" s="15" customFormat="1">
      <c r="A246" s="15"/>
      <c r="B246" s="277"/>
      <c r="C246" s="278"/>
      <c r="D246" s="246" t="s">
        <v>151</v>
      </c>
      <c r="E246" s="279" t="s">
        <v>1</v>
      </c>
      <c r="F246" s="280" t="s">
        <v>360</v>
      </c>
      <c r="G246" s="278"/>
      <c r="H246" s="281">
        <v>26.809999999999999</v>
      </c>
      <c r="I246" s="282"/>
      <c r="J246" s="278"/>
      <c r="K246" s="278"/>
      <c r="L246" s="283"/>
      <c r="M246" s="284"/>
      <c r="N246" s="285"/>
      <c r="O246" s="285"/>
      <c r="P246" s="285"/>
      <c r="Q246" s="285"/>
      <c r="R246" s="285"/>
      <c r="S246" s="285"/>
      <c r="T246" s="28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7" t="s">
        <v>151</v>
      </c>
      <c r="AU246" s="287" t="s">
        <v>90</v>
      </c>
      <c r="AV246" s="15" t="s">
        <v>149</v>
      </c>
      <c r="AW246" s="15" t="s">
        <v>38</v>
      </c>
      <c r="AX246" s="15" t="s">
        <v>88</v>
      </c>
      <c r="AY246" s="287" t="s">
        <v>141</v>
      </c>
    </row>
    <row r="247" s="2" customFormat="1" ht="16.5" customHeight="1">
      <c r="A247" s="39"/>
      <c r="B247" s="40"/>
      <c r="C247" s="231" t="s">
        <v>376</v>
      </c>
      <c r="D247" s="231" t="s">
        <v>144</v>
      </c>
      <c r="E247" s="232" t="s">
        <v>377</v>
      </c>
      <c r="F247" s="233" t="s">
        <v>378</v>
      </c>
      <c r="G247" s="234" t="s">
        <v>165</v>
      </c>
      <c r="H247" s="235">
        <v>17.850000000000001</v>
      </c>
      <c r="I247" s="236"/>
      <c r="J247" s="237">
        <f>ROUND(I247*H247,2)</f>
        <v>0</v>
      </c>
      <c r="K247" s="233" t="s">
        <v>148</v>
      </c>
      <c r="L247" s="45"/>
      <c r="M247" s="238" t="s">
        <v>1</v>
      </c>
      <c r="N247" s="239" t="s">
        <v>48</v>
      </c>
      <c r="O247" s="92"/>
      <c r="P247" s="240">
        <f>O247*H247</f>
        <v>0</v>
      </c>
      <c r="Q247" s="240">
        <v>0</v>
      </c>
      <c r="R247" s="240">
        <f>Q247*H247</f>
        <v>0</v>
      </c>
      <c r="S247" s="240">
        <v>0.070000000000000007</v>
      </c>
      <c r="T247" s="241">
        <f>S247*H247</f>
        <v>1.2495000000000003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2" t="s">
        <v>149</v>
      </c>
      <c r="AT247" s="242" t="s">
        <v>144</v>
      </c>
      <c r="AU247" s="242" t="s">
        <v>90</v>
      </c>
      <c r="AY247" s="17" t="s">
        <v>141</v>
      </c>
      <c r="BE247" s="243">
        <f>IF(N247="základní",J247,0)</f>
        <v>0</v>
      </c>
      <c r="BF247" s="243">
        <f>IF(N247="snížená",J247,0)</f>
        <v>0</v>
      </c>
      <c r="BG247" s="243">
        <f>IF(N247="zákl. přenesená",J247,0)</f>
        <v>0</v>
      </c>
      <c r="BH247" s="243">
        <f>IF(N247="sníž. přenesená",J247,0)</f>
        <v>0</v>
      </c>
      <c r="BI247" s="243">
        <f>IF(N247="nulová",J247,0)</f>
        <v>0</v>
      </c>
      <c r="BJ247" s="17" t="s">
        <v>88</v>
      </c>
      <c r="BK247" s="243">
        <f>ROUND(I247*H247,2)</f>
        <v>0</v>
      </c>
      <c r="BL247" s="17" t="s">
        <v>149</v>
      </c>
      <c r="BM247" s="242" t="s">
        <v>379</v>
      </c>
    </row>
    <row r="248" s="13" customFormat="1">
      <c r="A248" s="13"/>
      <c r="B248" s="244"/>
      <c r="C248" s="245"/>
      <c r="D248" s="246" t="s">
        <v>151</v>
      </c>
      <c r="E248" s="247" t="s">
        <v>1</v>
      </c>
      <c r="F248" s="248" t="s">
        <v>380</v>
      </c>
      <c r="G248" s="245"/>
      <c r="H248" s="249">
        <v>17.850000000000001</v>
      </c>
      <c r="I248" s="250"/>
      <c r="J248" s="245"/>
      <c r="K248" s="245"/>
      <c r="L248" s="251"/>
      <c r="M248" s="252"/>
      <c r="N248" s="253"/>
      <c r="O248" s="253"/>
      <c r="P248" s="253"/>
      <c r="Q248" s="253"/>
      <c r="R248" s="253"/>
      <c r="S248" s="253"/>
      <c r="T248" s="25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5" t="s">
        <v>151</v>
      </c>
      <c r="AU248" s="255" t="s">
        <v>90</v>
      </c>
      <c r="AV248" s="13" t="s">
        <v>90</v>
      </c>
      <c r="AW248" s="13" t="s">
        <v>38</v>
      </c>
      <c r="AX248" s="13" t="s">
        <v>88</v>
      </c>
      <c r="AY248" s="255" t="s">
        <v>141</v>
      </c>
    </row>
    <row r="249" s="2" customFormat="1" ht="16.5" customHeight="1">
      <c r="A249" s="39"/>
      <c r="B249" s="40"/>
      <c r="C249" s="231" t="s">
        <v>381</v>
      </c>
      <c r="D249" s="231" t="s">
        <v>144</v>
      </c>
      <c r="E249" s="232" t="s">
        <v>382</v>
      </c>
      <c r="F249" s="233" t="s">
        <v>383</v>
      </c>
      <c r="G249" s="234" t="s">
        <v>171</v>
      </c>
      <c r="H249" s="235">
        <v>6.4800000000000004</v>
      </c>
      <c r="I249" s="236"/>
      <c r="J249" s="237">
        <f>ROUND(I249*H249,2)</f>
        <v>0</v>
      </c>
      <c r="K249" s="233" t="s">
        <v>148</v>
      </c>
      <c r="L249" s="45"/>
      <c r="M249" s="238" t="s">
        <v>1</v>
      </c>
      <c r="N249" s="239" t="s">
        <v>48</v>
      </c>
      <c r="O249" s="92"/>
      <c r="P249" s="240">
        <f>O249*H249</f>
        <v>0</v>
      </c>
      <c r="Q249" s="240">
        <v>0</v>
      </c>
      <c r="R249" s="240">
        <f>Q249*H249</f>
        <v>0</v>
      </c>
      <c r="S249" s="240">
        <v>0.432</v>
      </c>
      <c r="T249" s="241">
        <f>S249*H249</f>
        <v>2.7993600000000001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2" t="s">
        <v>149</v>
      </c>
      <c r="AT249" s="242" t="s">
        <v>144</v>
      </c>
      <c r="AU249" s="242" t="s">
        <v>90</v>
      </c>
      <c r="AY249" s="17" t="s">
        <v>141</v>
      </c>
      <c r="BE249" s="243">
        <f>IF(N249="základní",J249,0)</f>
        <v>0</v>
      </c>
      <c r="BF249" s="243">
        <f>IF(N249="snížená",J249,0)</f>
        <v>0</v>
      </c>
      <c r="BG249" s="243">
        <f>IF(N249="zákl. přenesená",J249,0)</f>
        <v>0</v>
      </c>
      <c r="BH249" s="243">
        <f>IF(N249="sníž. přenesená",J249,0)</f>
        <v>0</v>
      </c>
      <c r="BI249" s="243">
        <f>IF(N249="nulová",J249,0)</f>
        <v>0</v>
      </c>
      <c r="BJ249" s="17" t="s">
        <v>88</v>
      </c>
      <c r="BK249" s="243">
        <f>ROUND(I249*H249,2)</f>
        <v>0</v>
      </c>
      <c r="BL249" s="17" t="s">
        <v>149</v>
      </c>
      <c r="BM249" s="242" t="s">
        <v>384</v>
      </c>
    </row>
    <row r="250" s="13" customFormat="1">
      <c r="A250" s="13"/>
      <c r="B250" s="244"/>
      <c r="C250" s="245"/>
      <c r="D250" s="246" t="s">
        <v>151</v>
      </c>
      <c r="E250" s="247" t="s">
        <v>1</v>
      </c>
      <c r="F250" s="248" t="s">
        <v>385</v>
      </c>
      <c r="G250" s="245"/>
      <c r="H250" s="249">
        <v>6.4800000000000004</v>
      </c>
      <c r="I250" s="250"/>
      <c r="J250" s="245"/>
      <c r="K250" s="245"/>
      <c r="L250" s="251"/>
      <c r="M250" s="252"/>
      <c r="N250" s="253"/>
      <c r="O250" s="253"/>
      <c r="P250" s="253"/>
      <c r="Q250" s="253"/>
      <c r="R250" s="253"/>
      <c r="S250" s="253"/>
      <c r="T250" s="25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5" t="s">
        <v>151</v>
      </c>
      <c r="AU250" s="255" t="s">
        <v>90</v>
      </c>
      <c r="AV250" s="13" t="s">
        <v>90</v>
      </c>
      <c r="AW250" s="13" t="s">
        <v>38</v>
      </c>
      <c r="AX250" s="13" t="s">
        <v>88</v>
      </c>
      <c r="AY250" s="255" t="s">
        <v>141</v>
      </c>
    </row>
    <row r="251" s="2" customFormat="1" ht="16.5" customHeight="1">
      <c r="A251" s="39"/>
      <c r="B251" s="40"/>
      <c r="C251" s="231" t="s">
        <v>386</v>
      </c>
      <c r="D251" s="231" t="s">
        <v>144</v>
      </c>
      <c r="E251" s="232" t="s">
        <v>387</v>
      </c>
      <c r="F251" s="233" t="s">
        <v>388</v>
      </c>
      <c r="G251" s="234" t="s">
        <v>171</v>
      </c>
      <c r="H251" s="235">
        <v>7.2599999999999998</v>
      </c>
      <c r="I251" s="236"/>
      <c r="J251" s="237">
        <f>ROUND(I251*H251,2)</f>
        <v>0</v>
      </c>
      <c r="K251" s="233" t="s">
        <v>148</v>
      </c>
      <c r="L251" s="45"/>
      <c r="M251" s="238" t="s">
        <v>1</v>
      </c>
      <c r="N251" s="239" t="s">
        <v>48</v>
      </c>
      <c r="O251" s="92"/>
      <c r="P251" s="240">
        <f>O251*H251</f>
        <v>0</v>
      </c>
      <c r="Q251" s="240">
        <v>0</v>
      </c>
      <c r="R251" s="240">
        <f>Q251*H251</f>
        <v>0</v>
      </c>
      <c r="S251" s="240">
        <v>0.035000000000000003</v>
      </c>
      <c r="T251" s="241">
        <f>S251*H251</f>
        <v>0.25409999999999999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2" t="s">
        <v>149</v>
      </c>
      <c r="AT251" s="242" t="s">
        <v>144</v>
      </c>
      <c r="AU251" s="242" t="s">
        <v>90</v>
      </c>
      <c r="AY251" s="17" t="s">
        <v>141</v>
      </c>
      <c r="BE251" s="243">
        <f>IF(N251="základní",J251,0)</f>
        <v>0</v>
      </c>
      <c r="BF251" s="243">
        <f>IF(N251="snížená",J251,0)</f>
        <v>0</v>
      </c>
      <c r="BG251" s="243">
        <f>IF(N251="zákl. přenesená",J251,0)</f>
        <v>0</v>
      </c>
      <c r="BH251" s="243">
        <f>IF(N251="sníž. přenesená",J251,0)</f>
        <v>0</v>
      </c>
      <c r="BI251" s="243">
        <f>IF(N251="nulová",J251,0)</f>
        <v>0</v>
      </c>
      <c r="BJ251" s="17" t="s">
        <v>88</v>
      </c>
      <c r="BK251" s="243">
        <f>ROUND(I251*H251,2)</f>
        <v>0</v>
      </c>
      <c r="BL251" s="17" t="s">
        <v>149</v>
      </c>
      <c r="BM251" s="242" t="s">
        <v>389</v>
      </c>
    </row>
    <row r="252" s="13" customFormat="1">
      <c r="A252" s="13"/>
      <c r="B252" s="244"/>
      <c r="C252" s="245"/>
      <c r="D252" s="246" t="s">
        <v>151</v>
      </c>
      <c r="E252" s="247" t="s">
        <v>1</v>
      </c>
      <c r="F252" s="248" t="s">
        <v>390</v>
      </c>
      <c r="G252" s="245"/>
      <c r="H252" s="249">
        <v>7.2599999999999998</v>
      </c>
      <c r="I252" s="250"/>
      <c r="J252" s="245"/>
      <c r="K252" s="245"/>
      <c r="L252" s="251"/>
      <c r="M252" s="252"/>
      <c r="N252" s="253"/>
      <c r="O252" s="253"/>
      <c r="P252" s="253"/>
      <c r="Q252" s="253"/>
      <c r="R252" s="253"/>
      <c r="S252" s="253"/>
      <c r="T252" s="25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5" t="s">
        <v>151</v>
      </c>
      <c r="AU252" s="255" t="s">
        <v>90</v>
      </c>
      <c r="AV252" s="13" t="s">
        <v>90</v>
      </c>
      <c r="AW252" s="13" t="s">
        <v>38</v>
      </c>
      <c r="AX252" s="13" t="s">
        <v>88</v>
      </c>
      <c r="AY252" s="255" t="s">
        <v>141</v>
      </c>
    </row>
    <row r="253" s="2" customFormat="1" ht="16.5" customHeight="1">
      <c r="A253" s="39"/>
      <c r="B253" s="40"/>
      <c r="C253" s="231" t="s">
        <v>391</v>
      </c>
      <c r="D253" s="231" t="s">
        <v>144</v>
      </c>
      <c r="E253" s="232" t="s">
        <v>392</v>
      </c>
      <c r="F253" s="233" t="s">
        <v>393</v>
      </c>
      <c r="G253" s="234" t="s">
        <v>171</v>
      </c>
      <c r="H253" s="235">
        <v>5.5800000000000001</v>
      </c>
      <c r="I253" s="236"/>
      <c r="J253" s="237">
        <f>ROUND(I253*H253,2)</f>
        <v>0</v>
      </c>
      <c r="K253" s="233" t="s">
        <v>148</v>
      </c>
      <c r="L253" s="45"/>
      <c r="M253" s="238" t="s">
        <v>1</v>
      </c>
      <c r="N253" s="239" t="s">
        <v>48</v>
      </c>
      <c r="O253" s="92"/>
      <c r="P253" s="240">
        <f>O253*H253</f>
        <v>0</v>
      </c>
      <c r="Q253" s="240">
        <v>0</v>
      </c>
      <c r="R253" s="240">
        <f>Q253*H253</f>
        <v>0</v>
      </c>
      <c r="S253" s="240">
        <v>0.055</v>
      </c>
      <c r="T253" s="241">
        <f>S253*H253</f>
        <v>0.30690000000000001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2" t="s">
        <v>149</v>
      </c>
      <c r="AT253" s="242" t="s">
        <v>144</v>
      </c>
      <c r="AU253" s="242" t="s">
        <v>90</v>
      </c>
      <c r="AY253" s="17" t="s">
        <v>141</v>
      </c>
      <c r="BE253" s="243">
        <f>IF(N253="základní",J253,0)</f>
        <v>0</v>
      </c>
      <c r="BF253" s="243">
        <f>IF(N253="snížená",J253,0)</f>
        <v>0</v>
      </c>
      <c r="BG253" s="243">
        <f>IF(N253="zákl. přenesená",J253,0)</f>
        <v>0</v>
      </c>
      <c r="BH253" s="243">
        <f>IF(N253="sníž. přenesená",J253,0)</f>
        <v>0</v>
      </c>
      <c r="BI253" s="243">
        <f>IF(N253="nulová",J253,0)</f>
        <v>0</v>
      </c>
      <c r="BJ253" s="17" t="s">
        <v>88</v>
      </c>
      <c r="BK253" s="243">
        <f>ROUND(I253*H253,2)</f>
        <v>0</v>
      </c>
      <c r="BL253" s="17" t="s">
        <v>149</v>
      </c>
      <c r="BM253" s="242" t="s">
        <v>394</v>
      </c>
    </row>
    <row r="254" s="13" customFormat="1">
      <c r="A254" s="13"/>
      <c r="B254" s="244"/>
      <c r="C254" s="245"/>
      <c r="D254" s="246" t="s">
        <v>151</v>
      </c>
      <c r="E254" s="247" t="s">
        <v>1</v>
      </c>
      <c r="F254" s="248" t="s">
        <v>395</v>
      </c>
      <c r="G254" s="245"/>
      <c r="H254" s="249">
        <v>2.79</v>
      </c>
      <c r="I254" s="250"/>
      <c r="J254" s="245"/>
      <c r="K254" s="245"/>
      <c r="L254" s="251"/>
      <c r="M254" s="252"/>
      <c r="N254" s="253"/>
      <c r="O254" s="253"/>
      <c r="P254" s="253"/>
      <c r="Q254" s="253"/>
      <c r="R254" s="253"/>
      <c r="S254" s="253"/>
      <c r="T254" s="25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5" t="s">
        <v>151</v>
      </c>
      <c r="AU254" s="255" t="s">
        <v>90</v>
      </c>
      <c r="AV254" s="13" t="s">
        <v>90</v>
      </c>
      <c r="AW254" s="13" t="s">
        <v>38</v>
      </c>
      <c r="AX254" s="13" t="s">
        <v>83</v>
      </c>
      <c r="AY254" s="255" t="s">
        <v>141</v>
      </c>
    </row>
    <row r="255" s="13" customFormat="1">
      <c r="A255" s="13"/>
      <c r="B255" s="244"/>
      <c r="C255" s="245"/>
      <c r="D255" s="246" t="s">
        <v>151</v>
      </c>
      <c r="E255" s="247" t="s">
        <v>1</v>
      </c>
      <c r="F255" s="248" t="s">
        <v>396</v>
      </c>
      <c r="G255" s="245"/>
      <c r="H255" s="249">
        <v>2.79</v>
      </c>
      <c r="I255" s="250"/>
      <c r="J255" s="245"/>
      <c r="K255" s="245"/>
      <c r="L255" s="251"/>
      <c r="M255" s="252"/>
      <c r="N255" s="253"/>
      <c r="O255" s="253"/>
      <c r="P255" s="253"/>
      <c r="Q255" s="253"/>
      <c r="R255" s="253"/>
      <c r="S255" s="253"/>
      <c r="T255" s="25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5" t="s">
        <v>151</v>
      </c>
      <c r="AU255" s="255" t="s">
        <v>90</v>
      </c>
      <c r="AV255" s="13" t="s">
        <v>90</v>
      </c>
      <c r="AW255" s="13" t="s">
        <v>38</v>
      </c>
      <c r="AX255" s="13" t="s">
        <v>83</v>
      </c>
      <c r="AY255" s="255" t="s">
        <v>141</v>
      </c>
    </row>
    <row r="256" s="15" customFormat="1">
      <c r="A256" s="15"/>
      <c r="B256" s="277"/>
      <c r="C256" s="278"/>
      <c r="D256" s="246" t="s">
        <v>151</v>
      </c>
      <c r="E256" s="279" t="s">
        <v>1</v>
      </c>
      <c r="F256" s="280" t="s">
        <v>360</v>
      </c>
      <c r="G256" s="278"/>
      <c r="H256" s="281">
        <v>5.5800000000000001</v>
      </c>
      <c r="I256" s="282"/>
      <c r="J256" s="278"/>
      <c r="K256" s="278"/>
      <c r="L256" s="283"/>
      <c r="M256" s="284"/>
      <c r="N256" s="285"/>
      <c r="O256" s="285"/>
      <c r="P256" s="285"/>
      <c r="Q256" s="285"/>
      <c r="R256" s="285"/>
      <c r="S256" s="285"/>
      <c r="T256" s="286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7" t="s">
        <v>151</v>
      </c>
      <c r="AU256" s="287" t="s">
        <v>90</v>
      </c>
      <c r="AV256" s="15" t="s">
        <v>149</v>
      </c>
      <c r="AW256" s="15" t="s">
        <v>38</v>
      </c>
      <c r="AX256" s="15" t="s">
        <v>88</v>
      </c>
      <c r="AY256" s="287" t="s">
        <v>141</v>
      </c>
    </row>
    <row r="257" s="2" customFormat="1" ht="16.5" customHeight="1">
      <c r="A257" s="39"/>
      <c r="B257" s="40"/>
      <c r="C257" s="231" t="s">
        <v>397</v>
      </c>
      <c r="D257" s="231" t="s">
        <v>144</v>
      </c>
      <c r="E257" s="232" t="s">
        <v>398</v>
      </c>
      <c r="F257" s="233" t="s">
        <v>399</v>
      </c>
      <c r="G257" s="234" t="s">
        <v>171</v>
      </c>
      <c r="H257" s="235">
        <v>2.5499999999999998</v>
      </c>
      <c r="I257" s="236"/>
      <c r="J257" s="237">
        <f>ROUND(I257*H257,2)</f>
        <v>0</v>
      </c>
      <c r="K257" s="233" t="s">
        <v>148</v>
      </c>
      <c r="L257" s="45"/>
      <c r="M257" s="238" t="s">
        <v>1</v>
      </c>
      <c r="N257" s="239" t="s">
        <v>48</v>
      </c>
      <c r="O257" s="92"/>
      <c r="P257" s="240">
        <f>O257*H257</f>
        <v>0</v>
      </c>
      <c r="Q257" s="240">
        <v>0</v>
      </c>
      <c r="R257" s="240">
        <f>Q257*H257</f>
        <v>0</v>
      </c>
      <c r="S257" s="240">
        <v>0.067000000000000004</v>
      </c>
      <c r="T257" s="241">
        <f>S257*H257</f>
        <v>0.17085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2" t="s">
        <v>149</v>
      </c>
      <c r="AT257" s="242" t="s">
        <v>144</v>
      </c>
      <c r="AU257" s="242" t="s">
        <v>90</v>
      </c>
      <c r="AY257" s="17" t="s">
        <v>141</v>
      </c>
      <c r="BE257" s="243">
        <f>IF(N257="základní",J257,0)</f>
        <v>0</v>
      </c>
      <c r="BF257" s="243">
        <f>IF(N257="snížená",J257,0)</f>
        <v>0</v>
      </c>
      <c r="BG257" s="243">
        <f>IF(N257="zákl. přenesená",J257,0)</f>
        <v>0</v>
      </c>
      <c r="BH257" s="243">
        <f>IF(N257="sníž. přenesená",J257,0)</f>
        <v>0</v>
      </c>
      <c r="BI257" s="243">
        <f>IF(N257="nulová",J257,0)</f>
        <v>0</v>
      </c>
      <c r="BJ257" s="17" t="s">
        <v>88</v>
      </c>
      <c r="BK257" s="243">
        <f>ROUND(I257*H257,2)</f>
        <v>0</v>
      </c>
      <c r="BL257" s="17" t="s">
        <v>149</v>
      </c>
      <c r="BM257" s="242" t="s">
        <v>400</v>
      </c>
    </row>
    <row r="258" s="13" customFormat="1">
      <c r="A258" s="13"/>
      <c r="B258" s="244"/>
      <c r="C258" s="245"/>
      <c r="D258" s="246" t="s">
        <v>151</v>
      </c>
      <c r="E258" s="247" t="s">
        <v>1</v>
      </c>
      <c r="F258" s="248" t="s">
        <v>401</v>
      </c>
      <c r="G258" s="245"/>
      <c r="H258" s="249">
        <v>2.5499999999999998</v>
      </c>
      <c r="I258" s="250"/>
      <c r="J258" s="245"/>
      <c r="K258" s="245"/>
      <c r="L258" s="251"/>
      <c r="M258" s="252"/>
      <c r="N258" s="253"/>
      <c r="O258" s="253"/>
      <c r="P258" s="253"/>
      <c r="Q258" s="253"/>
      <c r="R258" s="253"/>
      <c r="S258" s="253"/>
      <c r="T258" s="25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5" t="s">
        <v>151</v>
      </c>
      <c r="AU258" s="255" t="s">
        <v>90</v>
      </c>
      <c r="AV258" s="13" t="s">
        <v>90</v>
      </c>
      <c r="AW258" s="13" t="s">
        <v>38</v>
      </c>
      <c r="AX258" s="13" t="s">
        <v>88</v>
      </c>
      <c r="AY258" s="255" t="s">
        <v>141</v>
      </c>
    </row>
    <row r="259" s="2" customFormat="1" ht="16.5" customHeight="1">
      <c r="A259" s="39"/>
      <c r="B259" s="40"/>
      <c r="C259" s="231" t="s">
        <v>402</v>
      </c>
      <c r="D259" s="231" t="s">
        <v>144</v>
      </c>
      <c r="E259" s="232" t="s">
        <v>403</v>
      </c>
      <c r="F259" s="233" t="s">
        <v>404</v>
      </c>
      <c r="G259" s="234" t="s">
        <v>171</v>
      </c>
      <c r="H259" s="235">
        <v>8.6679999999999993</v>
      </c>
      <c r="I259" s="236"/>
      <c r="J259" s="237">
        <f>ROUND(I259*H259,2)</f>
        <v>0</v>
      </c>
      <c r="K259" s="233" t="s">
        <v>148</v>
      </c>
      <c r="L259" s="45"/>
      <c r="M259" s="238" t="s">
        <v>1</v>
      </c>
      <c r="N259" s="239" t="s">
        <v>48</v>
      </c>
      <c r="O259" s="92"/>
      <c r="P259" s="240">
        <f>O259*H259</f>
        <v>0</v>
      </c>
      <c r="Q259" s="240">
        <v>0</v>
      </c>
      <c r="R259" s="240">
        <f>Q259*H259</f>
        <v>0</v>
      </c>
      <c r="S259" s="240">
        <v>0.075999999999999998</v>
      </c>
      <c r="T259" s="241">
        <f>S259*H259</f>
        <v>0.65876799999999991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2" t="s">
        <v>149</v>
      </c>
      <c r="AT259" s="242" t="s">
        <v>144</v>
      </c>
      <c r="AU259" s="242" t="s">
        <v>90</v>
      </c>
      <c r="AY259" s="17" t="s">
        <v>141</v>
      </c>
      <c r="BE259" s="243">
        <f>IF(N259="základní",J259,0)</f>
        <v>0</v>
      </c>
      <c r="BF259" s="243">
        <f>IF(N259="snížená",J259,0)</f>
        <v>0</v>
      </c>
      <c r="BG259" s="243">
        <f>IF(N259="zákl. přenesená",J259,0)</f>
        <v>0</v>
      </c>
      <c r="BH259" s="243">
        <f>IF(N259="sníž. přenesená",J259,0)</f>
        <v>0</v>
      </c>
      <c r="BI259" s="243">
        <f>IF(N259="nulová",J259,0)</f>
        <v>0</v>
      </c>
      <c r="BJ259" s="17" t="s">
        <v>88</v>
      </c>
      <c r="BK259" s="243">
        <f>ROUND(I259*H259,2)</f>
        <v>0</v>
      </c>
      <c r="BL259" s="17" t="s">
        <v>149</v>
      </c>
      <c r="BM259" s="242" t="s">
        <v>405</v>
      </c>
    </row>
    <row r="260" s="13" customFormat="1">
      <c r="A260" s="13"/>
      <c r="B260" s="244"/>
      <c r="C260" s="245"/>
      <c r="D260" s="246" t="s">
        <v>151</v>
      </c>
      <c r="E260" s="247" t="s">
        <v>1</v>
      </c>
      <c r="F260" s="248" t="s">
        <v>406</v>
      </c>
      <c r="G260" s="245"/>
      <c r="H260" s="249">
        <v>8.6679999999999993</v>
      </c>
      <c r="I260" s="250"/>
      <c r="J260" s="245"/>
      <c r="K260" s="245"/>
      <c r="L260" s="251"/>
      <c r="M260" s="252"/>
      <c r="N260" s="253"/>
      <c r="O260" s="253"/>
      <c r="P260" s="253"/>
      <c r="Q260" s="253"/>
      <c r="R260" s="253"/>
      <c r="S260" s="253"/>
      <c r="T260" s="25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5" t="s">
        <v>151</v>
      </c>
      <c r="AU260" s="255" t="s">
        <v>90</v>
      </c>
      <c r="AV260" s="13" t="s">
        <v>90</v>
      </c>
      <c r="AW260" s="13" t="s">
        <v>38</v>
      </c>
      <c r="AX260" s="13" t="s">
        <v>88</v>
      </c>
      <c r="AY260" s="255" t="s">
        <v>141</v>
      </c>
    </row>
    <row r="261" s="2" customFormat="1" ht="16.5" customHeight="1">
      <c r="A261" s="39"/>
      <c r="B261" s="40"/>
      <c r="C261" s="231" t="s">
        <v>407</v>
      </c>
      <c r="D261" s="231" t="s">
        <v>144</v>
      </c>
      <c r="E261" s="232" t="s">
        <v>408</v>
      </c>
      <c r="F261" s="233" t="s">
        <v>409</v>
      </c>
      <c r="G261" s="234" t="s">
        <v>155</v>
      </c>
      <c r="H261" s="235">
        <v>2.9289999999999998</v>
      </c>
      <c r="I261" s="236"/>
      <c r="J261" s="237">
        <f>ROUND(I261*H261,2)</f>
        <v>0</v>
      </c>
      <c r="K261" s="233" t="s">
        <v>148</v>
      </c>
      <c r="L261" s="45"/>
      <c r="M261" s="238" t="s">
        <v>1</v>
      </c>
      <c r="N261" s="239" t="s">
        <v>48</v>
      </c>
      <c r="O261" s="92"/>
      <c r="P261" s="240">
        <f>O261*H261</f>
        <v>0</v>
      </c>
      <c r="Q261" s="240">
        <v>0</v>
      </c>
      <c r="R261" s="240">
        <f>Q261*H261</f>
        <v>0</v>
      </c>
      <c r="S261" s="240">
        <v>1.8</v>
      </c>
      <c r="T261" s="241">
        <f>S261*H261</f>
        <v>5.2721999999999998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2" t="s">
        <v>149</v>
      </c>
      <c r="AT261" s="242" t="s">
        <v>144</v>
      </c>
      <c r="AU261" s="242" t="s">
        <v>90</v>
      </c>
      <c r="AY261" s="17" t="s">
        <v>141</v>
      </c>
      <c r="BE261" s="243">
        <f>IF(N261="základní",J261,0)</f>
        <v>0</v>
      </c>
      <c r="BF261" s="243">
        <f>IF(N261="snížená",J261,0)</f>
        <v>0</v>
      </c>
      <c r="BG261" s="243">
        <f>IF(N261="zákl. přenesená",J261,0)</f>
        <v>0</v>
      </c>
      <c r="BH261" s="243">
        <f>IF(N261="sníž. přenesená",J261,0)</f>
        <v>0</v>
      </c>
      <c r="BI261" s="243">
        <f>IF(N261="nulová",J261,0)</f>
        <v>0</v>
      </c>
      <c r="BJ261" s="17" t="s">
        <v>88</v>
      </c>
      <c r="BK261" s="243">
        <f>ROUND(I261*H261,2)</f>
        <v>0</v>
      </c>
      <c r="BL261" s="17" t="s">
        <v>149</v>
      </c>
      <c r="BM261" s="242" t="s">
        <v>410</v>
      </c>
    </row>
    <row r="262" s="13" customFormat="1">
      <c r="A262" s="13"/>
      <c r="B262" s="244"/>
      <c r="C262" s="245"/>
      <c r="D262" s="246" t="s">
        <v>151</v>
      </c>
      <c r="E262" s="247" t="s">
        <v>1</v>
      </c>
      <c r="F262" s="248" t="s">
        <v>411</v>
      </c>
      <c r="G262" s="245"/>
      <c r="H262" s="249">
        <v>2.9289999999999998</v>
      </c>
      <c r="I262" s="250"/>
      <c r="J262" s="245"/>
      <c r="K262" s="245"/>
      <c r="L262" s="251"/>
      <c r="M262" s="252"/>
      <c r="N262" s="253"/>
      <c r="O262" s="253"/>
      <c r="P262" s="253"/>
      <c r="Q262" s="253"/>
      <c r="R262" s="253"/>
      <c r="S262" s="253"/>
      <c r="T262" s="25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5" t="s">
        <v>151</v>
      </c>
      <c r="AU262" s="255" t="s">
        <v>90</v>
      </c>
      <c r="AV262" s="13" t="s">
        <v>90</v>
      </c>
      <c r="AW262" s="13" t="s">
        <v>38</v>
      </c>
      <c r="AX262" s="13" t="s">
        <v>88</v>
      </c>
      <c r="AY262" s="255" t="s">
        <v>141</v>
      </c>
    </row>
    <row r="263" s="2" customFormat="1" ht="16.5" customHeight="1">
      <c r="A263" s="39"/>
      <c r="B263" s="40"/>
      <c r="C263" s="231" t="s">
        <v>412</v>
      </c>
      <c r="D263" s="231" t="s">
        <v>144</v>
      </c>
      <c r="E263" s="232" t="s">
        <v>413</v>
      </c>
      <c r="F263" s="233" t="s">
        <v>414</v>
      </c>
      <c r="G263" s="234" t="s">
        <v>147</v>
      </c>
      <c r="H263" s="235">
        <v>4</v>
      </c>
      <c r="I263" s="236"/>
      <c r="J263" s="237">
        <f>ROUND(I263*H263,2)</f>
        <v>0</v>
      </c>
      <c r="K263" s="233" t="s">
        <v>148</v>
      </c>
      <c r="L263" s="45"/>
      <c r="M263" s="238" t="s">
        <v>1</v>
      </c>
      <c r="N263" s="239" t="s">
        <v>48</v>
      </c>
      <c r="O263" s="92"/>
      <c r="P263" s="240">
        <f>O263*H263</f>
        <v>0</v>
      </c>
      <c r="Q263" s="240">
        <v>0</v>
      </c>
      <c r="R263" s="240">
        <f>Q263*H263</f>
        <v>0</v>
      </c>
      <c r="S263" s="240">
        <v>0.031</v>
      </c>
      <c r="T263" s="241">
        <f>S263*H263</f>
        <v>0.124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2" t="s">
        <v>149</v>
      </c>
      <c r="AT263" s="242" t="s">
        <v>144</v>
      </c>
      <c r="AU263" s="242" t="s">
        <v>90</v>
      </c>
      <c r="AY263" s="17" t="s">
        <v>141</v>
      </c>
      <c r="BE263" s="243">
        <f>IF(N263="základní",J263,0)</f>
        <v>0</v>
      </c>
      <c r="BF263" s="243">
        <f>IF(N263="snížená",J263,0)</f>
        <v>0</v>
      </c>
      <c r="BG263" s="243">
        <f>IF(N263="zákl. přenesená",J263,0)</f>
        <v>0</v>
      </c>
      <c r="BH263" s="243">
        <f>IF(N263="sníž. přenesená",J263,0)</f>
        <v>0</v>
      </c>
      <c r="BI263" s="243">
        <f>IF(N263="nulová",J263,0)</f>
        <v>0</v>
      </c>
      <c r="BJ263" s="17" t="s">
        <v>88</v>
      </c>
      <c r="BK263" s="243">
        <f>ROUND(I263*H263,2)</f>
        <v>0</v>
      </c>
      <c r="BL263" s="17" t="s">
        <v>149</v>
      </c>
      <c r="BM263" s="242" t="s">
        <v>415</v>
      </c>
    </row>
    <row r="264" s="13" customFormat="1">
      <c r="A264" s="13"/>
      <c r="B264" s="244"/>
      <c r="C264" s="245"/>
      <c r="D264" s="246" t="s">
        <v>151</v>
      </c>
      <c r="E264" s="247" t="s">
        <v>1</v>
      </c>
      <c r="F264" s="248" t="s">
        <v>416</v>
      </c>
      <c r="G264" s="245"/>
      <c r="H264" s="249">
        <v>4</v>
      </c>
      <c r="I264" s="250"/>
      <c r="J264" s="245"/>
      <c r="K264" s="245"/>
      <c r="L264" s="251"/>
      <c r="M264" s="252"/>
      <c r="N264" s="253"/>
      <c r="O264" s="253"/>
      <c r="P264" s="253"/>
      <c r="Q264" s="253"/>
      <c r="R264" s="253"/>
      <c r="S264" s="253"/>
      <c r="T264" s="25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5" t="s">
        <v>151</v>
      </c>
      <c r="AU264" s="255" t="s">
        <v>90</v>
      </c>
      <c r="AV264" s="13" t="s">
        <v>90</v>
      </c>
      <c r="AW264" s="13" t="s">
        <v>38</v>
      </c>
      <c r="AX264" s="13" t="s">
        <v>88</v>
      </c>
      <c r="AY264" s="255" t="s">
        <v>141</v>
      </c>
    </row>
    <row r="265" s="2" customFormat="1" ht="16.5" customHeight="1">
      <c r="A265" s="39"/>
      <c r="B265" s="40"/>
      <c r="C265" s="231" t="s">
        <v>417</v>
      </c>
      <c r="D265" s="231" t="s">
        <v>144</v>
      </c>
      <c r="E265" s="232" t="s">
        <v>418</v>
      </c>
      <c r="F265" s="233" t="s">
        <v>419</v>
      </c>
      <c r="G265" s="234" t="s">
        <v>147</v>
      </c>
      <c r="H265" s="235">
        <v>4</v>
      </c>
      <c r="I265" s="236"/>
      <c r="J265" s="237">
        <f>ROUND(I265*H265,2)</f>
        <v>0</v>
      </c>
      <c r="K265" s="233" t="s">
        <v>148</v>
      </c>
      <c r="L265" s="45"/>
      <c r="M265" s="238" t="s">
        <v>1</v>
      </c>
      <c r="N265" s="239" t="s">
        <v>48</v>
      </c>
      <c r="O265" s="92"/>
      <c r="P265" s="240">
        <f>O265*H265</f>
        <v>0</v>
      </c>
      <c r="Q265" s="240">
        <v>0</v>
      </c>
      <c r="R265" s="240">
        <f>Q265*H265</f>
        <v>0</v>
      </c>
      <c r="S265" s="240">
        <v>0.049000000000000002</v>
      </c>
      <c r="T265" s="241">
        <f>S265*H265</f>
        <v>0.19600000000000001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2" t="s">
        <v>149</v>
      </c>
      <c r="AT265" s="242" t="s">
        <v>144</v>
      </c>
      <c r="AU265" s="242" t="s">
        <v>90</v>
      </c>
      <c r="AY265" s="17" t="s">
        <v>141</v>
      </c>
      <c r="BE265" s="243">
        <f>IF(N265="základní",J265,0)</f>
        <v>0</v>
      </c>
      <c r="BF265" s="243">
        <f>IF(N265="snížená",J265,0)</f>
        <v>0</v>
      </c>
      <c r="BG265" s="243">
        <f>IF(N265="zákl. přenesená",J265,0)</f>
        <v>0</v>
      </c>
      <c r="BH265" s="243">
        <f>IF(N265="sníž. přenesená",J265,0)</f>
        <v>0</v>
      </c>
      <c r="BI265" s="243">
        <f>IF(N265="nulová",J265,0)</f>
        <v>0</v>
      </c>
      <c r="BJ265" s="17" t="s">
        <v>88</v>
      </c>
      <c r="BK265" s="243">
        <f>ROUND(I265*H265,2)</f>
        <v>0</v>
      </c>
      <c r="BL265" s="17" t="s">
        <v>149</v>
      </c>
      <c r="BM265" s="242" t="s">
        <v>420</v>
      </c>
    </row>
    <row r="266" s="13" customFormat="1">
      <c r="A266" s="13"/>
      <c r="B266" s="244"/>
      <c r="C266" s="245"/>
      <c r="D266" s="246" t="s">
        <v>151</v>
      </c>
      <c r="E266" s="247" t="s">
        <v>1</v>
      </c>
      <c r="F266" s="248" t="s">
        <v>416</v>
      </c>
      <c r="G266" s="245"/>
      <c r="H266" s="249">
        <v>4</v>
      </c>
      <c r="I266" s="250"/>
      <c r="J266" s="245"/>
      <c r="K266" s="245"/>
      <c r="L266" s="251"/>
      <c r="M266" s="252"/>
      <c r="N266" s="253"/>
      <c r="O266" s="253"/>
      <c r="P266" s="253"/>
      <c r="Q266" s="253"/>
      <c r="R266" s="253"/>
      <c r="S266" s="253"/>
      <c r="T266" s="25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5" t="s">
        <v>151</v>
      </c>
      <c r="AU266" s="255" t="s">
        <v>90</v>
      </c>
      <c r="AV266" s="13" t="s">
        <v>90</v>
      </c>
      <c r="AW266" s="13" t="s">
        <v>38</v>
      </c>
      <c r="AX266" s="13" t="s">
        <v>88</v>
      </c>
      <c r="AY266" s="255" t="s">
        <v>141</v>
      </c>
    </row>
    <row r="267" s="2" customFormat="1" ht="16.5" customHeight="1">
      <c r="A267" s="39"/>
      <c r="B267" s="40"/>
      <c r="C267" s="231" t="s">
        <v>421</v>
      </c>
      <c r="D267" s="231" t="s">
        <v>144</v>
      </c>
      <c r="E267" s="232" t="s">
        <v>422</v>
      </c>
      <c r="F267" s="233" t="s">
        <v>423</v>
      </c>
      <c r="G267" s="234" t="s">
        <v>165</v>
      </c>
      <c r="H267" s="235">
        <v>6.4000000000000004</v>
      </c>
      <c r="I267" s="236"/>
      <c r="J267" s="237">
        <f>ROUND(I267*H267,2)</f>
        <v>0</v>
      </c>
      <c r="K267" s="233" t="s">
        <v>148</v>
      </c>
      <c r="L267" s="45"/>
      <c r="M267" s="238" t="s">
        <v>1</v>
      </c>
      <c r="N267" s="239" t="s">
        <v>48</v>
      </c>
      <c r="O267" s="92"/>
      <c r="P267" s="240">
        <f>O267*H267</f>
        <v>0</v>
      </c>
      <c r="Q267" s="240">
        <v>0</v>
      </c>
      <c r="R267" s="240">
        <f>Q267*H267</f>
        <v>0</v>
      </c>
      <c r="S267" s="240">
        <v>0.0070000000000000001</v>
      </c>
      <c r="T267" s="241">
        <f>S267*H267</f>
        <v>0.044800000000000006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2" t="s">
        <v>149</v>
      </c>
      <c r="AT267" s="242" t="s">
        <v>144</v>
      </c>
      <c r="AU267" s="242" t="s">
        <v>90</v>
      </c>
      <c r="AY267" s="17" t="s">
        <v>141</v>
      </c>
      <c r="BE267" s="243">
        <f>IF(N267="základní",J267,0)</f>
        <v>0</v>
      </c>
      <c r="BF267" s="243">
        <f>IF(N267="snížená",J267,0)</f>
        <v>0</v>
      </c>
      <c r="BG267" s="243">
        <f>IF(N267="zákl. přenesená",J267,0)</f>
        <v>0</v>
      </c>
      <c r="BH267" s="243">
        <f>IF(N267="sníž. přenesená",J267,0)</f>
        <v>0</v>
      </c>
      <c r="BI267" s="243">
        <f>IF(N267="nulová",J267,0)</f>
        <v>0</v>
      </c>
      <c r="BJ267" s="17" t="s">
        <v>88</v>
      </c>
      <c r="BK267" s="243">
        <f>ROUND(I267*H267,2)</f>
        <v>0</v>
      </c>
      <c r="BL267" s="17" t="s">
        <v>149</v>
      </c>
      <c r="BM267" s="242" t="s">
        <v>424</v>
      </c>
    </row>
    <row r="268" s="13" customFormat="1">
      <c r="A268" s="13"/>
      <c r="B268" s="244"/>
      <c r="C268" s="245"/>
      <c r="D268" s="246" t="s">
        <v>151</v>
      </c>
      <c r="E268" s="247" t="s">
        <v>1</v>
      </c>
      <c r="F268" s="248" t="s">
        <v>425</v>
      </c>
      <c r="G268" s="245"/>
      <c r="H268" s="249">
        <v>6.4000000000000004</v>
      </c>
      <c r="I268" s="250"/>
      <c r="J268" s="245"/>
      <c r="K268" s="245"/>
      <c r="L268" s="251"/>
      <c r="M268" s="252"/>
      <c r="N268" s="253"/>
      <c r="O268" s="253"/>
      <c r="P268" s="253"/>
      <c r="Q268" s="253"/>
      <c r="R268" s="253"/>
      <c r="S268" s="253"/>
      <c r="T268" s="25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5" t="s">
        <v>151</v>
      </c>
      <c r="AU268" s="255" t="s">
        <v>90</v>
      </c>
      <c r="AV268" s="13" t="s">
        <v>90</v>
      </c>
      <c r="AW268" s="13" t="s">
        <v>38</v>
      </c>
      <c r="AX268" s="13" t="s">
        <v>88</v>
      </c>
      <c r="AY268" s="255" t="s">
        <v>141</v>
      </c>
    </row>
    <row r="269" s="2" customFormat="1" ht="16.5" customHeight="1">
      <c r="A269" s="39"/>
      <c r="B269" s="40"/>
      <c r="C269" s="231" t="s">
        <v>426</v>
      </c>
      <c r="D269" s="231" t="s">
        <v>144</v>
      </c>
      <c r="E269" s="232" t="s">
        <v>427</v>
      </c>
      <c r="F269" s="233" t="s">
        <v>428</v>
      </c>
      <c r="G269" s="234" t="s">
        <v>165</v>
      </c>
      <c r="H269" s="235">
        <v>6.4000000000000004</v>
      </c>
      <c r="I269" s="236"/>
      <c r="J269" s="237">
        <f>ROUND(I269*H269,2)</f>
        <v>0</v>
      </c>
      <c r="K269" s="233" t="s">
        <v>148</v>
      </c>
      <c r="L269" s="45"/>
      <c r="M269" s="238" t="s">
        <v>1</v>
      </c>
      <c r="N269" s="239" t="s">
        <v>48</v>
      </c>
      <c r="O269" s="92"/>
      <c r="P269" s="240">
        <f>O269*H269</f>
        <v>0</v>
      </c>
      <c r="Q269" s="240">
        <v>0</v>
      </c>
      <c r="R269" s="240">
        <f>Q269*H269</f>
        <v>0</v>
      </c>
      <c r="S269" s="240">
        <v>0.017999999999999999</v>
      </c>
      <c r="T269" s="241">
        <f>S269*H269</f>
        <v>0.1152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2" t="s">
        <v>149</v>
      </c>
      <c r="AT269" s="242" t="s">
        <v>144</v>
      </c>
      <c r="AU269" s="242" t="s">
        <v>90</v>
      </c>
      <c r="AY269" s="17" t="s">
        <v>141</v>
      </c>
      <c r="BE269" s="243">
        <f>IF(N269="základní",J269,0)</f>
        <v>0</v>
      </c>
      <c r="BF269" s="243">
        <f>IF(N269="snížená",J269,0)</f>
        <v>0</v>
      </c>
      <c r="BG269" s="243">
        <f>IF(N269="zákl. přenesená",J269,0)</f>
        <v>0</v>
      </c>
      <c r="BH269" s="243">
        <f>IF(N269="sníž. přenesená",J269,0)</f>
        <v>0</v>
      </c>
      <c r="BI269" s="243">
        <f>IF(N269="nulová",J269,0)</f>
        <v>0</v>
      </c>
      <c r="BJ269" s="17" t="s">
        <v>88</v>
      </c>
      <c r="BK269" s="243">
        <f>ROUND(I269*H269,2)</f>
        <v>0</v>
      </c>
      <c r="BL269" s="17" t="s">
        <v>149</v>
      </c>
      <c r="BM269" s="242" t="s">
        <v>429</v>
      </c>
    </row>
    <row r="270" s="13" customFormat="1">
      <c r="A270" s="13"/>
      <c r="B270" s="244"/>
      <c r="C270" s="245"/>
      <c r="D270" s="246" t="s">
        <v>151</v>
      </c>
      <c r="E270" s="247" t="s">
        <v>1</v>
      </c>
      <c r="F270" s="248" t="s">
        <v>430</v>
      </c>
      <c r="G270" s="245"/>
      <c r="H270" s="249">
        <v>6.4000000000000004</v>
      </c>
      <c r="I270" s="250"/>
      <c r="J270" s="245"/>
      <c r="K270" s="245"/>
      <c r="L270" s="251"/>
      <c r="M270" s="252"/>
      <c r="N270" s="253"/>
      <c r="O270" s="253"/>
      <c r="P270" s="253"/>
      <c r="Q270" s="253"/>
      <c r="R270" s="253"/>
      <c r="S270" s="253"/>
      <c r="T270" s="25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5" t="s">
        <v>151</v>
      </c>
      <c r="AU270" s="255" t="s">
        <v>90</v>
      </c>
      <c r="AV270" s="13" t="s">
        <v>90</v>
      </c>
      <c r="AW270" s="13" t="s">
        <v>38</v>
      </c>
      <c r="AX270" s="13" t="s">
        <v>88</v>
      </c>
      <c r="AY270" s="255" t="s">
        <v>141</v>
      </c>
    </row>
    <row r="271" s="2" customFormat="1" ht="16.5" customHeight="1">
      <c r="A271" s="39"/>
      <c r="B271" s="40"/>
      <c r="C271" s="231" t="s">
        <v>431</v>
      </c>
      <c r="D271" s="231" t="s">
        <v>144</v>
      </c>
      <c r="E271" s="232" t="s">
        <v>432</v>
      </c>
      <c r="F271" s="233" t="s">
        <v>433</v>
      </c>
      <c r="G271" s="234" t="s">
        <v>165</v>
      </c>
      <c r="H271" s="235">
        <v>7.5</v>
      </c>
      <c r="I271" s="236"/>
      <c r="J271" s="237">
        <f>ROUND(I271*H271,2)</f>
        <v>0</v>
      </c>
      <c r="K271" s="233" t="s">
        <v>148</v>
      </c>
      <c r="L271" s="45"/>
      <c r="M271" s="238" t="s">
        <v>1</v>
      </c>
      <c r="N271" s="239" t="s">
        <v>48</v>
      </c>
      <c r="O271" s="92"/>
      <c r="P271" s="240">
        <f>O271*H271</f>
        <v>0</v>
      </c>
      <c r="Q271" s="240">
        <v>0</v>
      </c>
      <c r="R271" s="240">
        <f>Q271*H271</f>
        <v>0</v>
      </c>
      <c r="S271" s="240">
        <v>0.042000000000000003</v>
      </c>
      <c r="T271" s="241">
        <f>S271*H271</f>
        <v>0.315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2" t="s">
        <v>149</v>
      </c>
      <c r="AT271" s="242" t="s">
        <v>144</v>
      </c>
      <c r="AU271" s="242" t="s">
        <v>90</v>
      </c>
      <c r="AY271" s="17" t="s">
        <v>141</v>
      </c>
      <c r="BE271" s="243">
        <f>IF(N271="základní",J271,0)</f>
        <v>0</v>
      </c>
      <c r="BF271" s="243">
        <f>IF(N271="snížená",J271,0)</f>
        <v>0</v>
      </c>
      <c r="BG271" s="243">
        <f>IF(N271="zákl. přenesená",J271,0)</f>
        <v>0</v>
      </c>
      <c r="BH271" s="243">
        <f>IF(N271="sníž. přenesená",J271,0)</f>
        <v>0</v>
      </c>
      <c r="BI271" s="243">
        <f>IF(N271="nulová",J271,0)</f>
        <v>0</v>
      </c>
      <c r="BJ271" s="17" t="s">
        <v>88</v>
      </c>
      <c r="BK271" s="243">
        <f>ROUND(I271*H271,2)</f>
        <v>0</v>
      </c>
      <c r="BL271" s="17" t="s">
        <v>149</v>
      </c>
      <c r="BM271" s="242" t="s">
        <v>434</v>
      </c>
    </row>
    <row r="272" s="13" customFormat="1">
      <c r="A272" s="13"/>
      <c r="B272" s="244"/>
      <c r="C272" s="245"/>
      <c r="D272" s="246" t="s">
        <v>151</v>
      </c>
      <c r="E272" s="247" t="s">
        <v>1</v>
      </c>
      <c r="F272" s="248" t="s">
        <v>435</v>
      </c>
      <c r="G272" s="245"/>
      <c r="H272" s="249">
        <v>7.5</v>
      </c>
      <c r="I272" s="250"/>
      <c r="J272" s="245"/>
      <c r="K272" s="245"/>
      <c r="L272" s="251"/>
      <c r="M272" s="252"/>
      <c r="N272" s="253"/>
      <c r="O272" s="253"/>
      <c r="P272" s="253"/>
      <c r="Q272" s="253"/>
      <c r="R272" s="253"/>
      <c r="S272" s="253"/>
      <c r="T272" s="25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5" t="s">
        <v>151</v>
      </c>
      <c r="AU272" s="255" t="s">
        <v>90</v>
      </c>
      <c r="AV272" s="13" t="s">
        <v>90</v>
      </c>
      <c r="AW272" s="13" t="s">
        <v>38</v>
      </c>
      <c r="AX272" s="13" t="s">
        <v>88</v>
      </c>
      <c r="AY272" s="255" t="s">
        <v>141</v>
      </c>
    </row>
    <row r="273" s="2" customFormat="1" ht="16.5" customHeight="1">
      <c r="A273" s="39"/>
      <c r="B273" s="40"/>
      <c r="C273" s="231" t="s">
        <v>436</v>
      </c>
      <c r="D273" s="231" t="s">
        <v>144</v>
      </c>
      <c r="E273" s="232" t="s">
        <v>437</v>
      </c>
      <c r="F273" s="233" t="s">
        <v>438</v>
      </c>
      <c r="G273" s="234" t="s">
        <v>165</v>
      </c>
      <c r="H273" s="235">
        <v>0.29999999999999999</v>
      </c>
      <c r="I273" s="236"/>
      <c r="J273" s="237">
        <f>ROUND(I273*H273,2)</f>
        <v>0</v>
      </c>
      <c r="K273" s="233" t="s">
        <v>148</v>
      </c>
      <c r="L273" s="45"/>
      <c r="M273" s="238" t="s">
        <v>1</v>
      </c>
      <c r="N273" s="239" t="s">
        <v>48</v>
      </c>
      <c r="O273" s="92"/>
      <c r="P273" s="240">
        <f>O273*H273</f>
        <v>0</v>
      </c>
      <c r="Q273" s="240">
        <v>0.00079000000000000001</v>
      </c>
      <c r="R273" s="240">
        <f>Q273*H273</f>
        <v>0.00023699999999999999</v>
      </c>
      <c r="S273" s="240">
        <v>0.052999999999999998</v>
      </c>
      <c r="T273" s="241">
        <f>S273*H273</f>
        <v>0.015899999999999997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2" t="s">
        <v>149</v>
      </c>
      <c r="AT273" s="242" t="s">
        <v>144</v>
      </c>
      <c r="AU273" s="242" t="s">
        <v>90</v>
      </c>
      <c r="AY273" s="17" t="s">
        <v>141</v>
      </c>
      <c r="BE273" s="243">
        <f>IF(N273="základní",J273,0)</f>
        <v>0</v>
      </c>
      <c r="BF273" s="243">
        <f>IF(N273="snížená",J273,0)</f>
        <v>0</v>
      </c>
      <c r="BG273" s="243">
        <f>IF(N273="zákl. přenesená",J273,0)</f>
        <v>0</v>
      </c>
      <c r="BH273" s="243">
        <f>IF(N273="sníž. přenesená",J273,0)</f>
        <v>0</v>
      </c>
      <c r="BI273" s="243">
        <f>IF(N273="nulová",J273,0)</f>
        <v>0</v>
      </c>
      <c r="BJ273" s="17" t="s">
        <v>88</v>
      </c>
      <c r="BK273" s="243">
        <f>ROUND(I273*H273,2)</f>
        <v>0</v>
      </c>
      <c r="BL273" s="17" t="s">
        <v>149</v>
      </c>
      <c r="BM273" s="242" t="s">
        <v>439</v>
      </c>
    </row>
    <row r="274" s="13" customFormat="1">
      <c r="A274" s="13"/>
      <c r="B274" s="244"/>
      <c r="C274" s="245"/>
      <c r="D274" s="246" t="s">
        <v>151</v>
      </c>
      <c r="E274" s="247" t="s">
        <v>1</v>
      </c>
      <c r="F274" s="248" t="s">
        <v>440</v>
      </c>
      <c r="G274" s="245"/>
      <c r="H274" s="249">
        <v>0.29999999999999999</v>
      </c>
      <c r="I274" s="250"/>
      <c r="J274" s="245"/>
      <c r="K274" s="245"/>
      <c r="L274" s="251"/>
      <c r="M274" s="252"/>
      <c r="N274" s="253"/>
      <c r="O274" s="253"/>
      <c r="P274" s="253"/>
      <c r="Q274" s="253"/>
      <c r="R274" s="253"/>
      <c r="S274" s="253"/>
      <c r="T274" s="25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5" t="s">
        <v>151</v>
      </c>
      <c r="AU274" s="255" t="s">
        <v>90</v>
      </c>
      <c r="AV274" s="13" t="s">
        <v>90</v>
      </c>
      <c r="AW274" s="13" t="s">
        <v>38</v>
      </c>
      <c r="AX274" s="13" t="s">
        <v>88</v>
      </c>
      <c r="AY274" s="255" t="s">
        <v>141</v>
      </c>
    </row>
    <row r="275" s="2" customFormat="1" ht="21.75" customHeight="1">
      <c r="A275" s="39"/>
      <c r="B275" s="40"/>
      <c r="C275" s="231" t="s">
        <v>441</v>
      </c>
      <c r="D275" s="231" t="s">
        <v>144</v>
      </c>
      <c r="E275" s="232" t="s">
        <v>442</v>
      </c>
      <c r="F275" s="233" t="s">
        <v>443</v>
      </c>
      <c r="G275" s="234" t="s">
        <v>171</v>
      </c>
      <c r="H275" s="235">
        <v>10.893000000000001</v>
      </c>
      <c r="I275" s="236"/>
      <c r="J275" s="237">
        <f>ROUND(I275*H275,2)</f>
        <v>0</v>
      </c>
      <c r="K275" s="233" t="s">
        <v>148</v>
      </c>
      <c r="L275" s="45"/>
      <c r="M275" s="238" t="s">
        <v>1</v>
      </c>
      <c r="N275" s="239" t="s">
        <v>48</v>
      </c>
      <c r="O275" s="92"/>
      <c r="P275" s="240">
        <f>O275*H275</f>
        <v>0</v>
      </c>
      <c r="Q275" s="240">
        <v>0</v>
      </c>
      <c r="R275" s="240">
        <f>Q275*H275</f>
        <v>0</v>
      </c>
      <c r="S275" s="240">
        <v>0.068000000000000005</v>
      </c>
      <c r="T275" s="241">
        <f>S275*H275</f>
        <v>0.74072400000000005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2" t="s">
        <v>149</v>
      </c>
      <c r="AT275" s="242" t="s">
        <v>144</v>
      </c>
      <c r="AU275" s="242" t="s">
        <v>90</v>
      </c>
      <c r="AY275" s="17" t="s">
        <v>141</v>
      </c>
      <c r="BE275" s="243">
        <f>IF(N275="základní",J275,0)</f>
        <v>0</v>
      </c>
      <c r="BF275" s="243">
        <f>IF(N275="snížená",J275,0)</f>
        <v>0</v>
      </c>
      <c r="BG275" s="243">
        <f>IF(N275="zákl. přenesená",J275,0)</f>
        <v>0</v>
      </c>
      <c r="BH275" s="243">
        <f>IF(N275="sníž. přenesená",J275,0)</f>
        <v>0</v>
      </c>
      <c r="BI275" s="243">
        <f>IF(N275="nulová",J275,0)</f>
        <v>0</v>
      </c>
      <c r="BJ275" s="17" t="s">
        <v>88</v>
      </c>
      <c r="BK275" s="243">
        <f>ROUND(I275*H275,2)</f>
        <v>0</v>
      </c>
      <c r="BL275" s="17" t="s">
        <v>149</v>
      </c>
      <c r="BM275" s="242" t="s">
        <v>444</v>
      </c>
    </row>
    <row r="276" s="13" customFormat="1">
      <c r="A276" s="13"/>
      <c r="B276" s="244"/>
      <c r="C276" s="245"/>
      <c r="D276" s="246" t="s">
        <v>151</v>
      </c>
      <c r="E276" s="247" t="s">
        <v>1</v>
      </c>
      <c r="F276" s="248" t="s">
        <v>445</v>
      </c>
      <c r="G276" s="245"/>
      <c r="H276" s="249">
        <v>10.893000000000001</v>
      </c>
      <c r="I276" s="250"/>
      <c r="J276" s="245"/>
      <c r="K276" s="245"/>
      <c r="L276" s="251"/>
      <c r="M276" s="252"/>
      <c r="N276" s="253"/>
      <c r="O276" s="253"/>
      <c r="P276" s="253"/>
      <c r="Q276" s="253"/>
      <c r="R276" s="253"/>
      <c r="S276" s="253"/>
      <c r="T276" s="25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5" t="s">
        <v>151</v>
      </c>
      <c r="AU276" s="255" t="s">
        <v>90</v>
      </c>
      <c r="AV276" s="13" t="s">
        <v>90</v>
      </c>
      <c r="AW276" s="13" t="s">
        <v>38</v>
      </c>
      <c r="AX276" s="13" t="s">
        <v>88</v>
      </c>
      <c r="AY276" s="255" t="s">
        <v>141</v>
      </c>
    </row>
    <row r="277" s="12" customFormat="1" ht="22.8" customHeight="1">
      <c r="A277" s="12"/>
      <c r="B277" s="215"/>
      <c r="C277" s="216"/>
      <c r="D277" s="217" t="s">
        <v>82</v>
      </c>
      <c r="E277" s="229" t="s">
        <v>446</v>
      </c>
      <c r="F277" s="229" t="s">
        <v>447</v>
      </c>
      <c r="G277" s="216"/>
      <c r="H277" s="216"/>
      <c r="I277" s="219"/>
      <c r="J277" s="230">
        <f>BK277</f>
        <v>0</v>
      </c>
      <c r="K277" s="216"/>
      <c r="L277" s="221"/>
      <c r="M277" s="222"/>
      <c r="N277" s="223"/>
      <c r="O277" s="223"/>
      <c r="P277" s="224">
        <f>SUM(P278:P284)</f>
        <v>0</v>
      </c>
      <c r="Q277" s="223"/>
      <c r="R277" s="224">
        <f>SUM(R278:R284)</f>
        <v>0</v>
      </c>
      <c r="S277" s="223"/>
      <c r="T277" s="225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6" t="s">
        <v>88</v>
      </c>
      <c r="AT277" s="227" t="s">
        <v>82</v>
      </c>
      <c r="AU277" s="227" t="s">
        <v>88</v>
      </c>
      <c r="AY277" s="226" t="s">
        <v>141</v>
      </c>
      <c r="BK277" s="228">
        <f>SUM(BK278:BK284)</f>
        <v>0</v>
      </c>
    </row>
    <row r="278" s="2" customFormat="1" ht="16.5" customHeight="1">
      <c r="A278" s="39"/>
      <c r="B278" s="40"/>
      <c r="C278" s="231" t="s">
        <v>448</v>
      </c>
      <c r="D278" s="231" t="s">
        <v>144</v>
      </c>
      <c r="E278" s="232" t="s">
        <v>449</v>
      </c>
      <c r="F278" s="233" t="s">
        <v>450</v>
      </c>
      <c r="G278" s="234" t="s">
        <v>160</v>
      </c>
      <c r="H278" s="235">
        <v>21.207999999999998</v>
      </c>
      <c r="I278" s="236"/>
      <c r="J278" s="237">
        <f>ROUND(I278*H278,2)</f>
        <v>0</v>
      </c>
      <c r="K278" s="233" t="s">
        <v>148</v>
      </c>
      <c r="L278" s="45"/>
      <c r="M278" s="238" t="s">
        <v>1</v>
      </c>
      <c r="N278" s="239" t="s">
        <v>48</v>
      </c>
      <c r="O278" s="92"/>
      <c r="P278" s="240">
        <f>O278*H278</f>
        <v>0</v>
      </c>
      <c r="Q278" s="240">
        <v>0</v>
      </c>
      <c r="R278" s="240">
        <f>Q278*H278</f>
        <v>0</v>
      </c>
      <c r="S278" s="240">
        <v>0</v>
      </c>
      <c r="T278" s="24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2" t="s">
        <v>149</v>
      </c>
      <c r="AT278" s="242" t="s">
        <v>144</v>
      </c>
      <c r="AU278" s="242" t="s">
        <v>90</v>
      </c>
      <c r="AY278" s="17" t="s">
        <v>141</v>
      </c>
      <c r="BE278" s="243">
        <f>IF(N278="základní",J278,0)</f>
        <v>0</v>
      </c>
      <c r="BF278" s="243">
        <f>IF(N278="snížená",J278,0)</f>
        <v>0</v>
      </c>
      <c r="BG278" s="243">
        <f>IF(N278="zákl. přenesená",J278,0)</f>
        <v>0</v>
      </c>
      <c r="BH278" s="243">
        <f>IF(N278="sníž. přenesená",J278,0)</f>
        <v>0</v>
      </c>
      <c r="BI278" s="243">
        <f>IF(N278="nulová",J278,0)</f>
        <v>0</v>
      </c>
      <c r="BJ278" s="17" t="s">
        <v>88</v>
      </c>
      <c r="BK278" s="243">
        <f>ROUND(I278*H278,2)</f>
        <v>0</v>
      </c>
      <c r="BL278" s="17" t="s">
        <v>149</v>
      </c>
      <c r="BM278" s="242" t="s">
        <v>451</v>
      </c>
    </row>
    <row r="279" s="2" customFormat="1" ht="16.5" customHeight="1">
      <c r="A279" s="39"/>
      <c r="B279" s="40"/>
      <c r="C279" s="231" t="s">
        <v>452</v>
      </c>
      <c r="D279" s="231" t="s">
        <v>144</v>
      </c>
      <c r="E279" s="232" t="s">
        <v>453</v>
      </c>
      <c r="F279" s="233" t="s">
        <v>454</v>
      </c>
      <c r="G279" s="234" t="s">
        <v>160</v>
      </c>
      <c r="H279" s="235">
        <v>21.207999999999998</v>
      </c>
      <c r="I279" s="236"/>
      <c r="J279" s="237">
        <f>ROUND(I279*H279,2)</f>
        <v>0</v>
      </c>
      <c r="K279" s="233" t="s">
        <v>148</v>
      </c>
      <c r="L279" s="45"/>
      <c r="M279" s="238" t="s">
        <v>1</v>
      </c>
      <c r="N279" s="239" t="s">
        <v>48</v>
      </c>
      <c r="O279" s="92"/>
      <c r="P279" s="240">
        <f>O279*H279</f>
        <v>0</v>
      </c>
      <c r="Q279" s="240">
        <v>0</v>
      </c>
      <c r="R279" s="240">
        <f>Q279*H279</f>
        <v>0</v>
      </c>
      <c r="S279" s="240">
        <v>0</v>
      </c>
      <c r="T279" s="24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2" t="s">
        <v>149</v>
      </c>
      <c r="AT279" s="242" t="s">
        <v>144</v>
      </c>
      <c r="AU279" s="242" t="s">
        <v>90</v>
      </c>
      <c r="AY279" s="17" t="s">
        <v>141</v>
      </c>
      <c r="BE279" s="243">
        <f>IF(N279="základní",J279,0)</f>
        <v>0</v>
      </c>
      <c r="BF279" s="243">
        <f>IF(N279="snížená",J279,0)</f>
        <v>0</v>
      </c>
      <c r="BG279" s="243">
        <f>IF(N279="zákl. přenesená",J279,0)</f>
        <v>0</v>
      </c>
      <c r="BH279" s="243">
        <f>IF(N279="sníž. přenesená",J279,0)</f>
        <v>0</v>
      </c>
      <c r="BI279" s="243">
        <f>IF(N279="nulová",J279,0)</f>
        <v>0</v>
      </c>
      <c r="BJ279" s="17" t="s">
        <v>88</v>
      </c>
      <c r="BK279" s="243">
        <f>ROUND(I279*H279,2)</f>
        <v>0</v>
      </c>
      <c r="BL279" s="17" t="s">
        <v>149</v>
      </c>
      <c r="BM279" s="242" t="s">
        <v>455</v>
      </c>
    </row>
    <row r="280" s="2" customFormat="1" ht="16.5" customHeight="1">
      <c r="A280" s="39"/>
      <c r="B280" s="40"/>
      <c r="C280" s="231" t="s">
        <v>456</v>
      </c>
      <c r="D280" s="231" t="s">
        <v>144</v>
      </c>
      <c r="E280" s="232" t="s">
        <v>457</v>
      </c>
      <c r="F280" s="233" t="s">
        <v>458</v>
      </c>
      <c r="G280" s="234" t="s">
        <v>160</v>
      </c>
      <c r="H280" s="235">
        <v>212.08000000000001</v>
      </c>
      <c r="I280" s="236"/>
      <c r="J280" s="237">
        <f>ROUND(I280*H280,2)</f>
        <v>0</v>
      </c>
      <c r="K280" s="233" t="s">
        <v>148</v>
      </c>
      <c r="L280" s="45"/>
      <c r="M280" s="238" t="s">
        <v>1</v>
      </c>
      <c r="N280" s="239" t="s">
        <v>48</v>
      </c>
      <c r="O280" s="92"/>
      <c r="P280" s="240">
        <f>O280*H280</f>
        <v>0</v>
      </c>
      <c r="Q280" s="240">
        <v>0</v>
      </c>
      <c r="R280" s="240">
        <f>Q280*H280</f>
        <v>0</v>
      </c>
      <c r="S280" s="240">
        <v>0</v>
      </c>
      <c r="T280" s="24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2" t="s">
        <v>149</v>
      </c>
      <c r="AT280" s="242" t="s">
        <v>144</v>
      </c>
      <c r="AU280" s="242" t="s">
        <v>90</v>
      </c>
      <c r="AY280" s="17" t="s">
        <v>141</v>
      </c>
      <c r="BE280" s="243">
        <f>IF(N280="základní",J280,0)</f>
        <v>0</v>
      </c>
      <c r="BF280" s="243">
        <f>IF(N280="snížená",J280,0)</f>
        <v>0</v>
      </c>
      <c r="BG280" s="243">
        <f>IF(N280="zákl. přenesená",J280,0)</f>
        <v>0</v>
      </c>
      <c r="BH280" s="243">
        <f>IF(N280="sníž. přenesená",J280,0)</f>
        <v>0</v>
      </c>
      <c r="BI280" s="243">
        <f>IF(N280="nulová",J280,0)</f>
        <v>0</v>
      </c>
      <c r="BJ280" s="17" t="s">
        <v>88</v>
      </c>
      <c r="BK280" s="243">
        <f>ROUND(I280*H280,2)</f>
        <v>0</v>
      </c>
      <c r="BL280" s="17" t="s">
        <v>149</v>
      </c>
      <c r="BM280" s="242" t="s">
        <v>459</v>
      </c>
    </row>
    <row r="281" s="13" customFormat="1">
      <c r="A281" s="13"/>
      <c r="B281" s="244"/>
      <c r="C281" s="245"/>
      <c r="D281" s="246" t="s">
        <v>151</v>
      </c>
      <c r="E281" s="245"/>
      <c r="F281" s="248" t="s">
        <v>460</v>
      </c>
      <c r="G281" s="245"/>
      <c r="H281" s="249">
        <v>212.08000000000001</v>
      </c>
      <c r="I281" s="250"/>
      <c r="J281" s="245"/>
      <c r="K281" s="245"/>
      <c r="L281" s="251"/>
      <c r="M281" s="252"/>
      <c r="N281" s="253"/>
      <c r="O281" s="253"/>
      <c r="P281" s="253"/>
      <c r="Q281" s="253"/>
      <c r="R281" s="253"/>
      <c r="S281" s="253"/>
      <c r="T281" s="25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5" t="s">
        <v>151</v>
      </c>
      <c r="AU281" s="255" t="s">
        <v>90</v>
      </c>
      <c r="AV281" s="13" t="s">
        <v>90</v>
      </c>
      <c r="AW281" s="13" t="s">
        <v>4</v>
      </c>
      <c r="AX281" s="13" t="s">
        <v>88</v>
      </c>
      <c r="AY281" s="255" t="s">
        <v>141</v>
      </c>
    </row>
    <row r="282" s="2" customFormat="1" ht="21.75" customHeight="1">
      <c r="A282" s="39"/>
      <c r="B282" s="40"/>
      <c r="C282" s="231" t="s">
        <v>461</v>
      </c>
      <c r="D282" s="231" t="s">
        <v>144</v>
      </c>
      <c r="E282" s="232" t="s">
        <v>462</v>
      </c>
      <c r="F282" s="233" t="s">
        <v>463</v>
      </c>
      <c r="G282" s="234" t="s">
        <v>160</v>
      </c>
      <c r="H282" s="235">
        <v>19.260999999999999</v>
      </c>
      <c r="I282" s="236"/>
      <c r="J282" s="237">
        <f>ROUND(I282*H282,2)</f>
        <v>0</v>
      </c>
      <c r="K282" s="233" t="s">
        <v>148</v>
      </c>
      <c r="L282" s="45"/>
      <c r="M282" s="238" t="s">
        <v>1</v>
      </c>
      <c r="N282" s="239" t="s">
        <v>48</v>
      </c>
      <c r="O282" s="92"/>
      <c r="P282" s="240">
        <f>O282*H282</f>
        <v>0</v>
      </c>
      <c r="Q282" s="240">
        <v>0</v>
      </c>
      <c r="R282" s="240">
        <f>Q282*H282</f>
        <v>0</v>
      </c>
      <c r="S282" s="240">
        <v>0</v>
      </c>
      <c r="T282" s="24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2" t="s">
        <v>149</v>
      </c>
      <c r="AT282" s="242" t="s">
        <v>144</v>
      </c>
      <c r="AU282" s="242" t="s">
        <v>90</v>
      </c>
      <c r="AY282" s="17" t="s">
        <v>141</v>
      </c>
      <c r="BE282" s="243">
        <f>IF(N282="základní",J282,0)</f>
        <v>0</v>
      </c>
      <c r="BF282" s="243">
        <f>IF(N282="snížená",J282,0)</f>
        <v>0</v>
      </c>
      <c r="BG282" s="243">
        <f>IF(N282="zákl. přenesená",J282,0)</f>
        <v>0</v>
      </c>
      <c r="BH282" s="243">
        <f>IF(N282="sníž. přenesená",J282,0)</f>
        <v>0</v>
      </c>
      <c r="BI282" s="243">
        <f>IF(N282="nulová",J282,0)</f>
        <v>0</v>
      </c>
      <c r="BJ282" s="17" t="s">
        <v>88</v>
      </c>
      <c r="BK282" s="243">
        <f>ROUND(I282*H282,2)</f>
        <v>0</v>
      </c>
      <c r="BL282" s="17" t="s">
        <v>149</v>
      </c>
      <c r="BM282" s="242" t="s">
        <v>464</v>
      </c>
    </row>
    <row r="283" s="2" customFormat="1" ht="16.5" customHeight="1">
      <c r="A283" s="39"/>
      <c r="B283" s="40"/>
      <c r="C283" s="231" t="s">
        <v>465</v>
      </c>
      <c r="D283" s="231" t="s">
        <v>144</v>
      </c>
      <c r="E283" s="232" t="s">
        <v>466</v>
      </c>
      <c r="F283" s="233" t="s">
        <v>467</v>
      </c>
      <c r="G283" s="234" t="s">
        <v>160</v>
      </c>
      <c r="H283" s="235">
        <v>1.7789999999999999</v>
      </c>
      <c r="I283" s="236"/>
      <c r="J283" s="237">
        <f>ROUND(I283*H283,2)</f>
        <v>0</v>
      </c>
      <c r="K283" s="233" t="s">
        <v>148</v>
      </c>
      <c r="L283" s="45"/>
      <c r="M283" s="238" t="s">
        <v>1</v>
      </c>
      <c r="N283" s="239" t="s">
        <v>48</v>
      </c>
      <c r="O283" s="92"/>
      <c r="P283" s="240">
        <f>O283*H283</f>
        <v>0</v>
      </c>
      <c r="Q283" s="240">
        <v>0</v>
      </c>
      <c r="R283" s="240">
        <f>Q283*H283</f>
        <v>0</v>
      </c>
      <c r="S283" s="240">
        <v>0</v>
      </c>
      <c r="T283" s="24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2" t="s">
        <v>149</v>
      </c>
      <c r="AT283" s="242" t="s">
        <v>144</v>
      </c>
      <c r="AU283" s="242" t="s">
        <v>90</v>
      </c>
      <c r="AY283" s="17" t="s">
        <v>141</v>
      </c>
      <c r="BE283" s="243">
        <f>IF(N283="základní",J283,0)</f>
        <v>0</v>
      </c>
      <c r="BF283" s="243">
        <f>IF(N283="snížená",J283,0)</f>
        <v>0</v>
      </c>
      <c r="BG283" s="243">
        <f>IF(N283="zákl. přenesená",J283,0)</f>
        <v>0</v>
      </c>
      <c r="BH283" s="243">
        <f>IF(N283="sníž. přenesená",J283,0)</f>
        <v>0</v>
      </c>
      <c r="BI283" s="243">
        <f>IF(N283="nulová",J283,0)</f>
        <v>0</v>
      </c>
      <c r="BJ283" s="17" t="s">
        <v>88</v>
      </c>
      <c r="BK283" s="243">
        <f>ROUND(I283*H283,2)</f>
        <v>0</v>
      </c>
      <c r="BL283" s="17" t="s">
        <v>149</v>
      </c>
      <c r="BM283" s="242" t="s">
        <v>468</v>
      </c>
    </row>
    <row r="284" s="13" customFormat="1">
      <c r="A284" s="13"/>
      <c r="B284" s="244"/>
      <c r="C284" s="245"/>
      <c r="D284" s="246" t="s">
        <v>151</v>
      </c>
      <c r="E284" s="247" t="s">
        <v>1</v>
      </c>
      <c r="F284" s="248" t="s">
        <v>469</v>
      </c>
      <c r="G284" s="245"/>
      <c r="H284" s="249">
        <v>1.7789999999999999</v>
      </c>
      <c r="I284" s="250"/>
      <c r="J284" s="245"/>
      <c r="K284" s="245"/>
      <c r="L284" s="251"/>
      <c r="M284" s="252"/>
      <c r="N284" s="253"/>
      <c r="O284" s="253"/>
      <c r="P284" s="253"/>
      <c r="Q284" s="253"/>
      <c r="R284" s="253"/>
      <c r="S284" s="253"/>
      <c r="T284" s="25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5" t="s">
        <v>151</v>
      </c>
      <c r="AU284" s="255" t="s">
        <v>90</v>
      </c>
      <c r="AV284" s="13" t="s">
        <v>90</v>
      </c>
      <c r="AW284" s="13" t="s">
        <v>38</v>
      </c>
      <c r="AX284" s="13" t="s">
        <v>88</v>
      </c>
      <c r="AY284" s="255" t="s">
        <v>141</v>
      </c>
    </row>
    <row r="285" s="12" customFormat="1" ht="22.8" customHeight="1">
      <c r="A285" s="12"/>
      <c r="B285" s="215"/>
      <c r="C285" s="216"/>
      <c r="D285" s="217" t="s">
        <v>82</v>
      </c>
      <c r="E285" s="229" t="s">
        <v>470</v>
      </c>
      <c r="F285" s="229" t="s">
        <v>471</v>
      </c>
      <c r="G285" s="216"/>
      <c r="H285" s="216"/>
      <c r="I285" s="219"/>
      <c r="J285" s="230">
        <f>BK285</f>
        <v>0</v>
      </c>
      <c r="K285" s="216"/>
      <c r="L285" s="221"/>
      <c r="M285" s="222"/>
      <c r="N285" s="223"/>
      <c r="O285" s="223"/>
      <c r="P285" s="224">
        <f>P286</f>
        <v>0</v>
      </c>
      <c r="Q285" s="223"/>
      <c r="R285" s="224">
        <f>R286</f>
        <v>0</v>
      </c>
      <c r="S285" s="223"/>
      <c r="T285" s="225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6" t="s">
        <v>88</v>
      </c>
      <c r="AT285" s="227" t="s">
        <v>82</v>
      </c>
      <c r="AU285" s="227" t="s">
        <v>88</v>
      </c>
      <c r="AY285" s="226" t="s">
        <v>141</v>
      </c>
      <c r="BK285" s="228">
        <f>BK286</f>
        <v>0</v>
      </c>
    </row>
    <row r="286" s="2" customFormat="1" ht="16.5" customHeight="1">
      <c r="A286" s="39"/>
      <c r="B286" s="40"/>
      <c r="C286" s="231" t="s">
        <v>472</v>
      </c>
      <c r="D286" s="231" t="s">
        <v>144</v>
      </c>
      <c r="E286" s="232" t="s">
        <v>473</v>
      </c>
      <c r="F286" s="233" t="s">
        <v>474</v>
      </c>
      <c r="G286" s="234" t="s">
        <v>160</v>
      </c>
      <c r="H286" s="235">
        <v>16.872</v>
      </c>
      <c r="I286" s="236"/>
      <c r="J286" s="237">
        <f>ROUND(I286*H286,2)</f>
        <v>0</v>
      </c>
      <c r="K286" s="233" t="s">
        <v>148</v>
      </c>
      <c r="L286" s="45"/>
      <c r="M286" s="238" t="s">
        <v>1</v>
      </c>
      <c r="N286" s="239" t="s">
        <v>48</v>
      </c>
      <c r="O286" s="92"/>
      <c r="P286" s="240">
        <f>O286*H286</f>
        <v>0</v>
      </c>
      <c r="Q286" s="240">
        <v>0</v>
      </c>
      <c r="R286" s="240">
        <f>Q286*H286</f>
        <v>0</v>
      </c>
      <c r="S286" s="240">
        <v>0</v>
      </c>
      <c r="T286" s="24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2" t="s">
        <v>149</v>
      </c>
      <c r="AT286" s="242" t="s">
        <v>144</v>
      </c>
      <c r="AU286" s="242" t="s">
        <v>90</v>
      </c>
      <c r="AY286" s="17" t="s">
        <v>141</v>
      </c>
      <c r="BE286" s="243">
        <f>IF(N286="základní",J286,0)</f>
        <v>0</v>
      </c>
      <c r="BF286" s="243">
        <f>IF(N286="snížená",J286,0)</f>
        <v>0</v>
      </c>
      <c r="BG286" s="243">
        <f>IF(N286="zákl. přenesená",J286,0)</f>
        <v>0</v>
      </c>
      <c r="BH286" s="243">
        <f>IF(N286="sníž. přenesená",J286,0)</f>
        <v>0</v>
      </c>
      <c r="BI286" s="243">
        <f>IF(N286="nulová",J286,0)</f>
        <v>0</v>
      </c>
      <c r="BJ286" s="17" t="s">
        <v>88</v>
      </c>
      <c r="BK286" s="243">
        <f>ROUND(I286*H286,2)</f>
        <v>0</v>
      </c>
      <c r="BL286" s="17" t="s">
        <v>149</v>
      </c>
      <c r="BM286" s="242" t="s">
        <v>475</v>
      </c>
    </row>
    <row r="287" s="12" customFormat="1" ht="25.92" customHeight="1">
      <c r="A287" s="12"/>
      <c r="B287" s="215"/>
      <c r="C287" s="216"/>
      <c r="D287" s="217" t="s">
        <v>82</v>
      </c>
      <c r="E287" s="218" t="s">
        <v>476</v>
      </c>
      <c r="F287" s="218" t="s">
        <v>477</v>
      </c>
      <c r="G287" s="216"/>
      <c r="H287" s="216"/>
      <c r="I287" s="219"/>
      <c r="J287" s="220">
        <f>BK287</f>
        <v>0</v>
      </c>
      <c r="K287" s="216"/>
      <c r="L287" s="221"/>
      <c r="M287" s="222"/>
      <c r="N287" s="223"/>
      <c r="O287" s="223"/>
      <c r="P287" s="224">
        <f>P288+P342+P370+P373+P375+P377+P379+P381+P396+P404+P413+P421+P426+P433+P462+P471+P477</f>
        <v>0</v>
      </c>
      <c r="Q287" s="223"/>
      <c r="R287" s="224">
        <f>R288+R342+R370+R373+R375+R377+R379+R381+R396+R404+R413+R421+R426+R433+R462+R471+R477</f>
        <v>6.7189457099999998</v>
      </c>
      <c r="S287" s="223"/>
      <c r="T287" s="225">
        <f>T288+T342+T370+T373+T375+T377+T379+T381+T396+T404+T413+T421+T426+T433+T462+T471+T477</f>
        <v>1.94688084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26" t="s">
        <v>90</v>
      </c>
      <c r="AT287" s="227" t="s">
        <v>82</v>
      </c>
      <c r="AU287" s="227" t="s">
        <v>83</v>
      </c>
      <c r="AY287" s="226" t="s">
        <v>141</v>
      </c>
      <c r="BK287" s="228">
        <f>BK288+BK342+BK370+BK373+BK375+BK377+BK379+BK381+BK396+BK404+BK413+BK421+BK426+BK433+BK462+BK471+BK477</f>
        <v>0</v>
      </c>
    </row>
    <row r="288" s="12" customFormat="1" ht="22.8" customHeight="1">
      <c r="A288" s="12"/>
      <c r="B288" s="215"/>
      <c r="C288" s="216"/>
      <c r="D288" s="217" t="s">
        <v>82</v>
      </c>
      <c r="E288" s="229" t="s">
        <v>478</v>
      </c>
      <c r="F288" s="229" t="s">
        <v>479</v>
      </c>
      <c r="G288" s="216"/>
      <c r="H288" s="216"/>
      <c r="I288" s="219"/>
      <c r="J288" s="230">
        <f>BK288</f>
        <v>0</v>
      </c>
      <c r="K288" s="216"/>
      <c r="L288" s="221"/>
      <c r="M288" s="222"/>
      <c r="N288" s="223"/>
      <c r="O288" s="223"/>
      <c r="P288" s="224">
        <f>SUM(P289:P341)</f>
        <v>0</v>
      </c>
      <c r="Q288" s="223"/>
      <c r="R288" s="224">
        <f>SUM(R289:R341)</f>
        <v>1.2903590500000002</v>
      </c>
      <c r="S288" s="223"/>
      <c r="T288" s="225">
        <f>SUM(T289:T341)</f>
        <v>0.42075000000000001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6" t="s">
        <v>90</v>
      </c>
      <c r="AT288" s="227" t="s">
        <v>82</v>
      </c>
      <c r="AU288" s="227" t="s">
        <v>88</v>
      </c>
      <c r="AY288" s="226" t="s">
        <v>141</v>
      </c>
      <c r="BK288" s="228">
        <f>SUM(BK289:BK341)</f>
        <v>0</v>
      </c>
    </row>
    <row r="289" s="2" customFormat="1" ht="16.5" customHeight="1">
      <c r="A289" s="39"/>
      <c r="B289" s="40"/>
      <c r="C289" s="231" t="s">
        <v>480</v>
      </c>
      <c r="D289" s="231" t="s">
        <v>144</v>
      </c>
      <c r="E289" s="232" t="s">
        <v>481</v>
      </c>
      <c r="F289" s="233" t="s">
        <v>482</v>
      </c>
      <c r="G289" s="234" t="s">
        <v>171</v>
      </c>
      <c r="H289" s="235">
        <v>15.300000000000001</v>
      </c>
      <c r="I289" s="236"/>
      <c r="J289" s="237">
        <f>ROUND(I289*H289,2)</f>
        <v>0</v>
      </c>
      <c r="K289" s="233" t="s">
        <v>148</v>
      </c>
      <c r="L289" s="45"/>
      <c r="M289" s="238" t="s">
        <v>1</v>
      </c>
      <c r="N289" s="239" t="s">
        <v>48</v>
      </c>
      <c r="O289" s="92"/>
      <c r="P289" s="240">
        <f>O289*H289</f>
        <v>0</v>
      </c>
      <c r="Q289" s="240">
        <v>0</v>
      </c>
      <c r="R289" s="240">
        <f>Q289*H289</f>
        <v>0</v>
      </c>
      <c r="S289" s="240">
        <v>0.014</v>
      </c>
      <c r="T289" s="241">
        <f>S289*H289</f>
        <v>0.2142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2" t="s">
        <v>222</v>
      </c>
      <c r="AT289" s="242" t="s">
        <v>144</v>
      </c>
      <c r="AU289" s="242" t="s">
        <v>90</v>
      </c>
      <c r="AY289" s="17" t="s">
        <v>141</v>
      </c>
      <c r="BE289" s="243">
        <f>IF(N289="základní",J289,0)</f>
        <v>0</v>
      </c>
      <c r="BF289" s="243">
        <f>IF(N289="snížená",J289,0)</f>
        <v>0</v>
      </c>
      <c r="BG289" s="243">
        <f>IF(N289="zákl. přenesená",J289,0)</f>
        <v>0</v>
      </c>
      <c r="BH289" s="243">
        <f>IF(N289="sníž. přenesená",J289,0)</f>
        <v>0</v>
      </c>
      <c r="BI289" s="243">
        <f>IF(N289="nulová",J289,0)</f>
        <v>0</v>
      </c>
      <c r="BJ289" s="17" t="s">
        <v>88</v>
      </c>
      <c r="BK289" s="243">
        <f>ROUND(I289*H289,2)</f>
        <v>0</v>
      </c>
      <c r="BL289" s="17" t="s">
        <v>222</v>
      </c>
      <c r="BM289" s="242" t="s">
        <v>483</v>
      </c>
    </row>
    <row r="290" s="13" customFormat="1">
      <c r="A290" s="13"/>
      <c r="B290" s="244"/>
      <c r="C290" s="245"/>
      <c r="D290" s="246" t="s">
        <v>151</v>
      </c>
      <c r="E290" s="247" t="s">
        <v>1</v>
      </c>
      <c r="F290" s="248" t="s">
        <v>484</v>
      </c>
      <c r="G290" s="245"/>
      <c r="H290" s="249">
        <v>15.300000000000001</v>
      </c>
      <c r="I290" s="250"/>
      <c r="J290" s="245"/>
      <c r="K290" s="245"/>
      <c r="L290" s="251"/>
      <c r="M290" s="252"/>
      <c r="N290" s="253"/>
      <c r="O290" s="253"/>
      <c r="P290" s="253"/>
      <c r="Q290" s="253"/>
      <c r="R290" s="253"/>
      <c r="S290" s="253"/>
      <c r="T290" s="25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5" t="s">
        <v>151</v>
      </c>
      <c r="AU290" s="255" t="s">
        <v>90</v>
      </c>
      <c r="AV290" s="13" t="s">
        <v>90</v>
      </c>
      <c r="AW290" s="13" t="s">
        <v>38</v>
      </c>
      <c r="AX290" s="13" t="s">
        <v>88</v>
      </c>
      <c r="AY290" s="255" t="s">
        <v>141</v>
      </c>
    </row>
    <row r="291" s="2" customFormat="1" ht="16.5" customHeight="1">
      <c r="A291" s="39"/>
      <c r="B291" s="40"/>
      <c r="C291" s="231" t="s">
        <v>485</v>
      </c>
      <c r="D291" s="231" t="s">
        <v>144</v>
      </c>
      <c r="E291" s="232" t="s">
        <v>486</v>
      </c>
      <c r="F291" s="233" t="s">
        <v>487</v>
      </c>
      <c r="G291" s="234" t="s">
        <v>171</v>
      </c>
      <c r="H291" s="235">
        <v>87.974999999999994</v>
      </c>
      <c r="I291" s="236"/>
      <c r="J291" s="237">
        <f>ROUND(I291*H291,2)</f>
        <v>0</v>
      </c>
      <c r="K291" s="233" t="s">
        <v>148</v>
      </c>
      <c r="L291" s="45"/>
      <c r="M291" s="238" t="s">
        <v>1</v>
      </c>
      <c r="N291" s="239" t="s">
        <v>48</v>
      </c>
      <c r="O291" s="92"/>
      <c r="P291" s="240">
        <f>O291*H291</f>
        <v>0</v>
      </c>
      <c r="Q291" s="240">
        <v>0</v>
      </c>
      <c r="R291" s="240">
        <f>Q291*H291</f>
        <v>0</v>
      </c>
      <c r="S291" s="240">
        <v>0.002</v>
      </c>
      <c r="T291" s="241">
        <f>S291*H291</f>
        <v>0.17595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2" t="s">
        <v>222</v>
      </c>
      <c r="AT291" s="242" t="s">
        <v>144</v>
      </c>
      <c r="AU291" s="242" t="s">
        <v>90</v>
      </c>
      <c r="AY291" s="17" t="s">
        <v>141</v>
      </c>
      <c r="BE291" s="243">
        <f>IF(N291="základní",J291,0)</f>
        <v>0</v>
      </c>
      <c r="BF291" s="243">
        <f>IF(N291="snížená",J291,0)</f>
        <v>0</v>
      </c>
      <c r="BG291" s="243">
        <f>IF(N291="zákl. přenesená",J291,0)</f>
        <v>0</v>
      </c>
      <c r="BH291" s="243">
        <f>IF(N291="sníž. přenesená",J291,0)</f>
        <v>0</v>
      </c>
      <c r="BI291" s="243">
        <f>IF(N291="nulová",J291,0)</f>
        <v>0</v>
      </c>
      <c r="BJ291" s="17" t="s">
        <v>88</v>
      </c>
      <c r="BK291" s="243">
        <f>ROUND(I291*H291,2)</f>
        <v>0</v>
      </c>
      <c r="BL291" s="17" t="s">
        <v>222</v>
      </c>
      <c r="BM291" s="242" t="s">
        <v>488</v>
      </c>
    </row>
    <row r="292" s="13" customFormat="1">
      <c r="A292" s="13"/>
      <c r="B292" s="244"/>
      <c r="C292" s="245"/>
      <c r="D292" s="246" t="s">
        <v>151</v>
      </c>
      <c r="E292" s="247" t="s">
        <v>1</v>
      </c>
      <c r="F292" s="248" t="s">
        <v>489</v>
      </c>
      <c r="G292" s="245"/>
      <c r="H292" s="249">
        <v>87.974999999999994</v>
      </c>
      <c r="I292" s="250"/>
      <c r="J292" s="245"/>
      <c r="K292" s="245"/>
      <c r="L292" s="251"/>
      <c r="M292" s="252"/>
      <c r="N292" s="253"/>
      <c r="O292" s="253"/>
      <c r="P292" s="253"/>
      <c r="Q292" s="253"/>
      <c r="R292" s="253"/>
      <c r="S292" s="253"/>
      <c r="T292" s="25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5" t="s">
        <v>151</v>
      </c>
      <c r="AU292" s="255" t="s">
        <v>90</v>
      </c>
      <c r="AV292" s="13" t="s">
        <v>90</v>
      </c>
      <c r="AW292" s="13" t="s">
        <v>38</v>
      </c>
      <c r="AX292" s="13" t="s">
        <v>88</v>
      </c>
      <c r="AY292" s="255" t="s">
        <v>141</v>
      </c>
    </row>
    <row r="293" s="2" customFormat="1" ht="16.5" customHeight="1">
      <c r="A293" s="39"/>
      <c r="B293" s="40"/>
      <c r="C293" s="231" t="s">
        <v>490</v>
      </c>
      <c r="D293" s="231" t="s">
        <v>144</v>
      </c>
      <c r="E293" s="232" t="s">
        <v>491</v>
      </c>
      <c r="F293" s="233" t="s">
        <v>492</v>
      </c>
      <c r="G293" s="234" t="s">
        <v>171</v>
      </c>
      <c r="H293" s="235">
        <v>15.300000000000001</v>
      </c>
      <c r="I293" s="236"/>
      <c r="J293" s="237">
        <f>ROUND(I293*H293,2)</f>
        <v>0</v>
      </c>
      <c r="K293" s="233" t="s">
        <v>148</v>
      </c>
      <c r="L293" s="45"/>
      <c r="M293" s="238" t="s">
        <v>1</v>
      </c>
      <c r="N293" s="239" t="s">
        <v>48</v>
      </c>
      <c r="O293" s="92"/>
      <c r="P293" s="240">
        <f>O293*H293</f>
        <v>0</v>
      </c>
      <c r="Q293" s="240">
        <v>0</v>
      </c>
      <c r="R293" s="240">
        <f>Q293*H293</f>
        <v>0</v>
      </c>
      <c r="S293" s="240">
        <v>0.002</v>
      </c>
      <c r="T293" s="241">
        <f>S293*H293</f>
        <v>0.030600000000000002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2" t="s">
        <v>222</v>
      </c>
      <c r="AT293" s="242" t="s">
        <v>144</v>
      </c>
      <c r="AU293" s="242" t="s">
        <v>90</v>
      </c>
      <c r="AY293" s="17" t="s">
        <v>141</v>
      </c>
      <c r="BE293" s="243">
        <f>IF(N293="základní",J293,0)</f>
        <v>0</v>
      </c>
      <c r="BF293" s="243">
        <f>IF(N293="snížená",J293,0)</f>
        <v>0</v>
      </c>
      <c r="BG293" s="243">
        <f>IF(N293="zákl. přenesená",J293,0)</f>
        <v>0</v>
      </c>
      <c r="BH293" s="243">
        <f>IF(N293="sníž. přenesená",J293,0)</f>
        <v>0</v>
      </c>
      <c r="BI293" s="243">
        <f>IF(N293="nulová",J293,0)</f>
        <v>0</v>
      </c>
      <c r="BJ293" s="17" t="s">
        <v>88</v>
      </c>
      <c r="BK293" s="243">
        <f>ROUND(I293*H293,2)</f>
        <v>0</v>
      </c>
      <c r="BL293" s="17" t="s">
        <v>222</v>
      </c>
      <c r="BM293" s="242" t="s">
        <v>493</v>
      </c>
    </row>
    <row r="294" s="2" customFormat="1" ht="16.5" customHeight="1">
      <c r="A294" s="39"/>
      <c r="B294" s="40"/>
      <c r="C294" s="231" t="s">
        <v>494</v>
      </c>
      <c r="D294" s="231" t="s">
        <v>144</v>
      </c>
      <c r="E294" s="232" t="s">
        <v>495</v>
      </c>
      <c r="F294" s="233" t="s">
        <v>496</v>
      </c>
      <c r="G294" s="234" t="s">
        <v>171</v>
      </c>
      <c r="H294" s="235">
        <v>126.14</v>
      </c>
      <c r="I294" s="236"/>
      <c r="J294" s="237">
        <f>ROUND(I294*H294,2)</f>
        <v>0</v>
      </c>
      <c r="K294" s="233" t="s">
        <v>148</v>
      </c>
      <c r="L294" s="45"/>
      <c r="M294" s="238" t="s">
        <v>1</v>
      </c>
      <c r="N294" s="239" t="s">
        <v>48</v>
      </c>
      <c r="O294" s="92"/>
      <c r="P294" s="240">
        <f>O294*H294</f>
        <v>0</v>
      </c>
      <c r="Q294" s="240">
        <v>0</v>
      </c>
      <c r="R294" s="240">
        <f>Q294*H294</f>
        <v>0</v>
      </c>
      <c r="S294" s="240">
        <v>0</v>
      </c>
      <c r="T294" s="24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2" t="s">
        <v>222</v>
      </c>
      <c r="AT294" s="242" t="s">
        <v>144</v>
      </c>
      <c r="AU294" s="242" t="s">
        <v>90</v>
      </c>
      <c r="AY294" s="17" t="s">
        <v>141</v>
      </c>
      <c r="BE294" s="243">
        <f>IF(N294="základní",J294,0)</f>
        <v>0</v>
      </c>
      <c r="BF294" s="243">
        <f>IF(N294="snížená",J294,0)</f>
        <v>0</v>
      </c>
      <c r="BG294" s="243">
        <f>IF(N294="zákl. přenesená",J294,0)</f>
        <v>0</v>
      </c>
      <c r="BH294" s="243">
        <f>IF(N294="sníž. přenesená",J294,0)</f>
        <v>0</v>
      </c>
      <c r="BI294" s="243">
        <f>IF(N294="nulová",J294,0)</f>
        <v>0</v>
      </c>
      <c r="BJ294" s="17" t="s">
        <v>88</v>
      </c>
      <c r="BK294" s="243">
        <f>ROUND(I294*H294,2)</f>
        <v>0</v>
      </c>
      <c r="BL294" s="17" t="s">
        <v>222</v>
      </c>
      <c r="BM294" s="242" t="s">
        <v>497</v>
      </c>
    </row>
    <row r="295" s="13" customFormat="1">
      <c r="A295" s="13"/>
      <c r="B295" s="244"/>
      <c r="C295" s="245"/>
      <c r="D295" s="246" t="s">
        <v>151</v>
      </c>
      <c r="E295" s="247" t="s">
        <v>1</v>
      </c>
      <c r="F295" s="248" t="s">
        <v>498</v>
      </c>
      <c r="G295" s="245"/>
      <c r="H295" s="249">
        <v>35.189999999999998</v>
      </c>
      <c r="I295" s="250"/>
      <c r="J295" s="245"/>
      <c r="K295" s="245"/>
      <c r="L295" s="251"/>
      <c r="M295" s="252"/>
      <c r="N295" s="253"/>
      <c r="O295" s="253"/>
      <c r="P295" s="253"/>
      <c r="Q295" s="253"/>
      <c r="R295" s="253"/>
      <c r="S295" s="253"/>
      <c r="T295" s="25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5" t="s">
        <v>151</v>
      </c>
      <c r="AU295" s="255" t="s">
        <v>90</v>
      </c>
      <c r="AV295" s="13" t="s">
        <v>90</v>
      </c>
      <c r="AW295" s="13" t="s">
        <v>38</v>
      </c>
      <c r="AX295" s="13" t="s">
        <v>83</v>
      </c>
      <c r="AY295" s="255" t="s">
        <v>141</v>
      </c>
    </row>
    <row r="296" s="13" customFormat="1">
      <c r="A296" s="13"/>
      <c r="B296" s="244"/>
      <c r="C296" s="245"/>
      <c r="D296" s="246" t="s">
        <v>151</v>
      </c>
      <c r="E296" s="247" t="s">
        <v>1</v>
      </c>
      <c r="F296" s="248" t="s">
        <v>489</v>
      </c>
      <c r="G296" s="245"/>
      <c r="H296" s="249">
        <v>87.974999999999994</v>
      </c>
      <c r="I296" s="250"/>
      <c r="J296" s="245"/>
      <c r="K296" s="245"/>
      <c r="L296" s="251"/>
      <c r="M296" s="252"/>
      <c r="N296" s="253"/>
      <c r="O296" s="253"/>
      <c r="P296" s="253"/>
      <c r="Q296" s="253"/>
      <c r="R296" s="253"/>
      <c r="S296" s="253"/>
      <c r="T296" s="25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5" t="s">
        <v>151</v>
      </c>
      <c r="AU296" s="255" t="s">
        <v>90</v>
      </c>
      <c r="AV296" s="13" t="s">
        <v>90</v>
      </c>
      <c r="AW296" s="13" t="s">
        <v>38</v>
      </c>
      <c r="AX296" s="13" t="s">
        <v>83</v>
      </c>
      <c r="AY296" s="255" t="s">
        <v>141</v>
      </c>
    </row>
    <row r="297" s="13" customFormat="1">
      <c r="A297" s="13"/>
      <c r="B297" s="244"/>
      <c r="C297" s="245"/>
      <c r="D297" s="246" t="s">
        <v>151</v>
      </c>
      <c r="E297" s="247" t="s">
        <v>1</v>
      </c>
      <c r="F297" s="248" t="s">
        <v>499</v>
      </c>
      <c r="G297" s="245"/>
      <c r="H297" s="249">
        <v>2.9750000000000001</v>
      </c>
      <c r="I297" s="250"/>
      <c r="J297" s="245"/>
      <c r="K297" s="245"/>
      <c r="L297" s="251"/>
      <c r="M297" s="252"/>
      <c r="N297" s="253"/>
      <c r="O297" s="253"/>
      <c r="P297" s="253"/>
      <c r="Q297" s="253"/>
      <c r="R297" s="253"/>
      <c r="S297" s="253"/>
      <c r="T297" s="25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5" t="s">
        <v>151</v>
      </c>
      <c r="AU297" s="255" t="s">
        <v>90</v>
      </c>
      <c r="AV297" s="13" t="s">
        <v>90</v>
      </c>
      <c r="AW297" s="13" t="s">
        <v>38</v>
      </c>
      <c r="AX297" s="13" t="s">
        <v>83</v>
      </c>
      <c r="AY297" s="255" t="s">
        <v>141</v>
      </c>
    </row>
    <row r="298" s="15" customFormat="1">
      <c r="A298" s="15"/>
      <c r="B298" s="277"/>
      <c r="C298" s="278"/>
      <c r="D298" s="246" t="s">
        <v>151</v>
      </c>
      <c r="E298" s="279" t="s">
        <v>1</v>
      </c>
      <c r="F298" s="280" t="s">
        <v>360</v>
      </c>
      <c r="G298" s="278"/>
      <c r="H298" s="281">
        <v>126.13999999999999</v>
      </c>
      <c r="I298" s="282"/>
      <c r="J298" s="278"/>
      <c r="K298" s="278"/>
      <c r="L298" s="283"/>
      <c r="M298" s="284"/>
      <c r="N298" s="285"/>
      <c r="O298" s="285"/>
      <c r="P298" s="285"/>
      <c r="Q298" s="285"/>
      <c r="R298" s="285"/>
      <c r="S298" s="285"/>
      <c r="T298" s="28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87" t="s">
        <v>151</v>
      </c>
      <c r="AU298" s="287" t="s">
        <v>90</v>
      </c>
      <c r="AV298" s="15" t="s">
        <v>149</v>
      </c>
      <c r="AW298" s="15" t="s">
        <v>38</v>
      </c>
      <c r="AX298" s="15" t="s">
        <v>88</v>
      </c>
      <c r="AY298" s="287" t="s">
        <v>141</v>
      </c>
    </row>
    <row r="299" s="2" customFormat="1" ht="16.5" customHeight="1">
      <c r="A299" s="39"/>
      <c r="B299" s="40"/>
      <c r="C299" s="256" t="s">
        <v>500</v>
      </c>
      <c r="D299" s="256" t="s">
        <v>213</v>
      </c>
      <c r="E299" s="257" t="s">
        <v>501</v>
      </c>
      <c r="F299" s="258" t="s">
        <v>502</v>
      </c>
      <c r="G299" s="259" t="s">
        <v>160</v>
      </c>
      <c r="H299" s="260">
        <v>0.037999999999999999</v>
      </c>
      <c r="I299" s="261"/>
      <c r="J299" s="262">
        <f>ROUND(I299*H299,2)</f>
        <v>0</v>
      </c>
      <c r="K299" s="258" t="s">
        <v>148</v>
      </c>
      <c r="L299" s="263"/>
      <c r="M299" s="264" t="s">
        <v>1</v>
      </c>
      <c r="N299" s="265" t="s">
        <v>48</v>
      </c>
      <c r="O299" s="92"/>
      <c r="P299" s="240">
        <f>O299*H299</f>
        <v>0</v>
      </c>
      <c r="Q299" s="240">
        <v>1</v>
      </c>
      <c r="R299" s="240">
        <f>Q299*H299</f>
        <v>0.037999999999999999</v>
      </c>
      <c r="S299" s="240">
        <v>0</v>
      </c>
      <c r="T299" s="24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2" t="s">
        <v>301</v>
      </c>
      <c r="AT299" s="242" t="s">
        <v>213</v>
      </c>
      <c r="AU299" s="242" t="s">
        <v>90</v>
      </c>
      <c r="AY299" s="17" t="s">
        <v>141</v>
      </c>
      <c r="BE299" s="243">
        <f>IF(N299="základní",J299,0)</f>
        <v>0</v>
      </c>
      <c r="BF299" s="243">
        <f>IF(N299="snížená",J299,0)</f>
        <v>0</v>
      </c>
      <c r="BG299" s="243">
        <f>IF(N299="zákl. přenesená",J299,0)</f>
        <v>0</v>
      </c>
      <c r="BH299" s="243">
        <f>IF(N299="sníž. přenesená",J299,0)</f>
        <v>0</v>
      </c>
      <c r="BI299" s="243">
        <f>IF(N299="nulová",J299,0)</f>
        <v>0</v>
      </c>
      <c r="BJ299" s="17" t="s">
        <v>88</v>
      </c>
      <c r="BK299" s="243">
        <f>ROUND(I299*H299,2)</f>
        <v>0</v>
      </c>
      <c r="BL299" s="17" t="s">
        <v>222</v>
      </c>
      <c r="BM299" s="242" t="s">
        <v>503</v>
      </c>
    </row>
    <row r="300" s="13" customFormat="1">
      <c r="A300" s="13"/>
      <c r="B300" s="244"/>
      <c r="C300" s="245"/>
      <c r="D300" s="246" t="s">
        <v>151</v>
      </c>
      <c r="E300" s="245"/>
      <c r="F300" s="248" t="s">
        <v>504</v>
      </c>
      <c r="G300" s="245"/>
      <c r="H300" s="249">
        <v>0.037999999999999999</v>
      </c>
      <c r="I300" s="250"/>
      <c r="J300" s="245"/>
      <c r="K300" s="245"/>
      <c r="L300" s="251"/>
      <c r="M300" s="252"/>
      <c r="N300" s="253"/>
      <c r="O300" s="253"/>
      <c r="P300" s="253"/>
      <c r="Q300" s="253"/>
      <c r="R300" s="253"/>
      <c r="S300" s="253"/>
      <c r="T300" s="25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5" t="s">
        <v>151</v>
      </c>
      <c r="AU300" s="255" t="s">
        <v>90</v>
      </c>
      <c r="AV300" s="13" t="s">
        <v>90</v>
      </c>
      <c r="AW300" s="13" t="s">
        <v>4</v>
      </c>
      <c r="AX300" s="13" t="s">
        <v>88</v>
      </c>
      <c r="AY300" s="255" t="s">
        <v>141</v>
      </c>
    </row>
    <row r="301" s="2" customFormat="1" ht="16.5" customHeight="1">
      <c r="A301" s="39"/>
      <c r="B301" s="40"/>
      <c r="C301" s="231" t="s">
        <v>505</v>
      </c>
      <c r="D301" s="231" t="s">
        <v>144</v>
      </c>
      <c r="E301" s="232" t="s">
        <v>506</v>
      </c>
      <c r="F301" s="233" t="s">
        <v>507</v>
      </c>
      <c r="G301" s="234" t="s">
        <v>171</v>
      </c>
      <c r="H301" s="235">
        <v>126.14</v>
      </c>
      <c r="I301" s="236"/>
      <c r="J301" s="237">
        <f>ROUND(I301*H301,2)</f>
        <v>0</v>
      </c>
      <c r="K301" s="233" t="s">
        <v>148</v>
      </c>
      <c r="L301" s="45"/>
      <c r="M301" s="238" t="s">
        <v>1</v>
      </c>
      <c r="N301" s="239" t="s">
        <v>48</v>
      </c>
      <c r="O301" s="92"/>
      <c r="P301" s="240">
        <f>O301*H301</f>
        <v>0</v>
      </c>
      <c r="Q301" s="240">
        <v>0.00088000000000000003</v>
      </c>
      <c r="R301" s="240">
        <f>Q301*H301</f>
        <v>0.11100320000000001</v>
      </c>
      <c r="S301" s="240">
        <v>0</v>
      </c>
      <c r="T301" s="24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2" t="s">
        <v>222</v>
      </c>
      <c r="AT301" s="242" t="s">
        <v>144</v>
      </c>
      <c r="AU301" s="242" t="s">
        <v>90</v>
      </c>
      <c r="AY301" s="17" t="s">
        <v>141</v>
      </c>
      <c r="BE301" s="243">
        <f>IF(N301="základní",J301,0)</f>
        <v>0</v>
      </c>
      <c r="BF301" s="243">
        <f>IF(N301="snížená",J301,0)</f>
        <v>0</v>
      </c>
      <c r="BG301" s="243">
        <f>IF(N301="zákl. přenesená",J301,0)</f>
        <v>0</v>
      </c>
      <c r="BH301" s="243">
        <f>IF(N301="sníž. přenesená",J301,0)</f>
        <v>0</v>
      </c>
      <c r="BI301" s="243">
        <f>IF(N301="nulová",J301,0)</f>
        <v>0</v>
      </c>
      <c r="BJ301" s="17" t="s">
        <v>88</v>
      </c>
      <c r="BK301" s="243">
        <f>ROUND(I301*H301,2)</f>
        <v>0</v>
      </c>
      <c r="BL301" s="17" t="s">
        <v>222</v>
      </c>
      <c r="BM301" s="242" t="s">
        <v>508</v>
      </c>
    </row>
    <row r="302" s="13" customFormat="1">
      <c r="A302" s="13"/>
      <c r="B302" s="244"/>
      <c r="C302" s="245"/>
      <c r="D302" s="246" t="s">
        <v>151</v>
      </c>
      <c r="E302" s="247" t="s">
        <v>1</v>
      </c>
      <c r="F302" s="248" t="s">
        <v>498</v>
      </c>
      <c r="G302" s="245"/>
      <c r="H302" s="249">
        <v>35.189999999999998</v>
      </c>
      <c r="I302" s="250"/>
      <c r="J302" s="245"/>
      <c r="K302" s="245"/>
      <c r="L302" s="251"/>
      <c r="M302" s="252"/>
      <c r="N302" s="253"/>
      <c r="O302" s="253"/>
      <c r="P302" s="253"/>
      <c r="Q302" s="253"/>
      <c r="R302" s="253"/>
      <c r="S302" s="253"/>
      <c r="T302" s="25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5" t="s">
        <v>151</v>
      </c>
      <c r="AU302" s="255" t="s">
        <v>90</v>
      </c>
      <c r="AV302" s="13" t="s">
        <v>90</v>
      </c>
      <c r="AW302" s="13" t="s">
        <v>38</v>
      </c>
      <c r="AX302" s="13" t="s">
        <v>83</v>
      </c>
      <c r="AY302" s="255" t="s">
        <v>141</v>
      </c>
    </row>
    <row r="303" s="13" customFormat="1">
      <c r="A303" s="13"/>
      <c r="B303" s="244"/>
      <c r="C303" s="245"/>
      <c r="D303" s="246" t="s">
        <v>151</v>
      </c>
      <c r="E303" s="247" t="s">
        <v>1</v>
      </c>
      <c r="F303" s="248" t="s">
        <v>489</v>
      </c>
      <c r="G303" s="245"/>
      <c r="H303" s="249">
        <v>87.974999999999994</v>
      </c>
      <c r="I303" s="250"/>
      <c r="J303" s="245"/>
      <c r="K303" s="245"/>
      <c r="L303" s="251"/>
      <c r="M303" s="252"/>
      <c r="N303" s="253"/>
      <c r="O303" s="253"/>
      <c r="P303" s="253"/>
      <c r="Q303" s="253"/>
      <c r="R303" s="253"/>
      <c r="S303" s="253"/>
      <c r="T303" s="25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5" t="s">
        <v>151</v>
      </c>
      <c r="AU303" s="255" t="s">
        <v>90</v>
      </c>
      <c r="AV303" s="13" t="s">
        <v>90</v>
      </c>
      <c r="AW303" s="13" t="s">
        <v>38</v>
      </c>
      <c r="AX303" s="13" t="s">
        <v>83</v>
      </c>
      <c r="AY303" s="255" t="s">
        <v>141</v>
      </c>
    </row>
    <row r="304" s="13" customFormat="1">
      <c r="A304" s="13"/>
      <c r="B304" s="244"/>
      <c r="C304" s="245"/>
      <c r="D304" s="246" t="s">
        <v>151</v>
      </c>
      <c r="E304" s="247" t="s">
        <v>1</v>
      </c>
      <c r="F304" s="248" t="s">
        <v>499</v>
      </c>
      <c r="G304" s="245"/>
      <c r="H304" s="249">
        <v>2.9750000000000001</v>
      </c>
      <c r="I304" s="250"/>
      <c r="J304" s="245"/>
      <c r="K304" s="245"/>
      <c r="L304" s="251"/>
      <c r="M304" s="252"/>
      <c r="N304" s="253"/>
      <c r="O304" s="253"/>
      <c r="P304" s="253"/>
      <c r="Q304" s="253"/>
      <c r="R304" s="253"/>
      <c r="S304" s="253"/>
      <c r="T304" s="25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5" t="s">
        <v>151</v>
      </c>
      <c r="AU304" s="255" t="s">
        <v>90</v>
      </c>
      <c r="AV304" s="13" t="s">
        <v>90</v>
      </c>
      <c r="AW304" s="13" t="s">
        <v>38</v>
      </c>
      <c r="AX304" s="13" t="s">
        <v>83</v>
      </c>
      <c r="AY304" s="255" t="s">
        <v>141</v>
      </c>
    </row>
    <row r="305" s="15" customFormat="1">
      <c r="A305" s="15"/>
      <c r="B305" s="277"/>
      <c r="C305" s="278"/>
      <c r="D305" s="246" t="s">
        <v>151</v>
      </c>
      <c r="E305" s="279" t="s">
        <v>1</v>
      </c>
      <c r="F305" s="280" t="s">
        <v>360</v>
      </c>
      <c r="G305" s="278"/>
      <c r="H305" s="281">
        <v>126.13999999999999</v>
      </c>
      <c r="I305" s="282"/>
      <c r="J305" s="278"/>
      <c r="K305" s="278"/>
      <c r="L305" s="283"/>
      <c r="M305" s="284"/>
      <c r="N305" s="285"/>
      <c r="O305" s="285"/>
      <c r="P305" s="285"/>
      <c r="Q305" s="285"/>
      <c r="R305" s="285"/>
      <c r="S305" s="285"/>
      <c r="T305" s="286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87" t="s">
        <v>151</v>
      </c>
      <c r="AU305" s="287" t="s">
        <v>90</v>
      </c>
      <c r="AV305" s="15" t="s">
        <v>149</v>
      </c>
      <c r="AW305" s="15" t="s">
        <v>38</v>
      </c>
      <c r="AX305" s="15" t="s">
        <v>88</v>
      </c>
      <c r="AY305" s="287" t="s">
        <v>141</v>
      </c>
    </row>
    <row r="306" s="2" customFormat="1" ht="21.75" customHeight="1">
      <c r="A306" s="39"/>
      <c r="B306" s="40"/>
      <c r="C306" s="256" t="s">
        <v>509</v>
      </c>
      <c r="D306" s="256" t="s">
        <v>213</v>
      </c>
      <c r="E306" s="257" t="s">
        <v>510</v>
      </c>
      <c r="F306" s="258" t="s">
        <v>511</v>
      </c>
      <c r="G306" s="259" t="s">
        <v>171</v>
      </c>
      <c r="H306" s="260">
        <v>145.06100000000001</v>
      </c>
      <c r="I306" s="261"/>
      <c r="J306" s="262">
        <f>ROUND(I306*H306,2)</f>
        <v>0</v>
      </c>
      <c r="K306" s="258" t="s">
        <v>148</v>
      </c>
      <c r="L306" s="263"/>
      <c r="M306" s="264" t="s">
        <v>1</v>
      </c>
      <c r="N306" s="265" t="s">
        <v>48</v>
      </c>
      <c r="O306" s="92"/>
      <c r="P306" s="240">
        <f>O306*H306</f>
        <v>0</v>
      </c>
      <c r="Q306" s="240">
        <v>0.0047000000000000002</v>
      </c>
      <c r="R306" s="240">
        <f>Q306*H306</f>
        <v>0.68178670000000008</v>
      </c>
      <c r="S306" s="240">
        <v>0</v>
      </c>
      <c r="T306" s="24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2" t="s">
        <v>301</v>
      </c>
      <c r="AT306" s="242" t="s">
        <v>213</v>
      </c>
      <c r="AU306" s="242" t="s">
        <v>90</v>
      </c>
      <c r="AY306" s="17" t="s">
        <v>141</v>
      </c>
      <c r="BE306" s="243">
        <f>IF(N306="základní",J306,0)</f>
        <v>0</v>
      </c>
      <c r="BF306" s="243">
        <f>IF(N306="snížená",J306,0)</f>
        <v>0</v>
      </c>
      <c r="BG306" s="243">
        <f>IF(N306="zákl. přenesená",J306,0)</f>
        <v>0</v>
      </c>
      <c r="BH306" s="243">
        <f>IF(N306="sníž. přenesená",J306,0)</f>
        <v>0</v>
      </c>
      <c r="BI306" s="243">
        <f>IF(N306="nulová",J306,0)</f>
        <v>0</v>
      </c>
      <c r="BJ306" s="17" t="s">
        <v>88</v>
      </c>
      <c r="BK306" s="243">
        <f>ROUND(I306*H306,2)</f>
        <v>0</v>
      </c>
      <c r="BL306" s="17" t="s">
        <v>222</v>
      </c>
      <c r="BM306" s="242" t="s">
        <v>512</v>
      </c>
    </row>
    <row r="307" s="13" customFormat="1">
      <c r="A307" s="13"/>
      <c r="B307" s="244"/>
      <c r="C307" s="245"/>
      <c r="D307" s="246" t="s">
        <v>151</v>
      </c>
      <c r="E307" s="245"/>
      <c r="F307" s="248" t="s">
        <v>513</v>
      </c>
      <c r="G307" s="245"/>
      <c r="H307" s="249">
        <v>145.06100000000001</v>
      </c>
      <c r="I307" s="250"/>
      <c r="J307" s="245"/>
      <c r="K307" s="245"/>
      <c r="L307" s="251"/>
      <c r="M307" s="252"/>
      <c r="N307" s="253"/>
      <c r="O307" s="253"/>
      <c r="P307" s="253"/>
      <c r="Q307" s="253"/>
      <c r="R307" s="253"/>
      <c r="S307" s="253"/>
      <c r="T307" s="25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5" t="s">
        <v>151</v>
      </c>
      <c r="AU307" s="255" t="s">
        <v>90</v>
      </c>
      <c r="AV307" s="13" t="s">
        <v>90</v>
      </c>
      <c r="AW307" s="13" t="s">
        <v>4</v>
      </c>
      <c r="AX307" s="13" t="s">
        <v>88</v>
      </c>
      <c r="AY307" s="255" t="s">
        <v>141</v>
      </c>
    </row>
    <row r="308" s="2" customFormat="1" ht="16.5" customHeight="1">
      <c r="A308" s="39"/>
      <c r="B308" s="40"/>
      <c r="C308" s="231" t="s">
        <v>514</v>
      </c>
      <c r="D308" s="231" t="s">
        <v>144</v>
      </c>
      <c r="E308" s="232" t="s">
        <v>515</v>
      </c>
      <c r="F308" s="233" t="s">
        <v>516</v>
      </c>
      <c r="G308" s="234" t="s">
        <v>165</v>
      </c>
      <c r="H308" s="235">
        <v>30.600000000000001</v>
      </c>
      <c r="I308" s="236"/>
      <c r="J308" s="237">
        <f>ROUND(I308*H308,2)</f>
        <v>0</v>
      </c>
      <c r="K308" s="233" t="s">
        <v>148</v>
      </c>
      <c r="L308" s="45"/>
      <c r="M308" s="238" t="s">
        <v>1</v>
      </c>
      <c r="N308" s="239" t="s">
        <v>48</v>
      </c>
      <c r="O308" s="92"/>
      <c r="P308" s="240">
        <f>O308*H308</f>
        <v>0</v>
      </c>
      <c r="Q308" s="240">
        <v>0.00029999999999999997</v>
      </c>
      <c r="R308" s="240">
        <f>Q308*H308</f>
        <v>0.0091799999999999989</v>
      </c>
      <c r="S308" s="240">
        <v>0</v>
      </c>
      <c r="T308" s="24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2" t="s">
        <v>222</v>
      </c>
      <c r="AT308" s="242" t="s">
        <v>144</v>
      </c>
      <c r="AU308" s="242" t="s">
        <v>90</v>
      </c>
      <c r="AY308" s="17" t="s">
        <v>141</v>
      </c>
      <c r="BE308" s="243">
        <f>IF(N308="základní",J308,0)</f>
        <v>0</v>
      </c>
      <c r="BF308" s="243">
        <f>IF(N308="snížená",J308,0)</f>
        <v>0</v>
      </c>
      <c r="BG308" s="243">
        <f>IF(N308="zákl. přenesená",J308,0)</f>
        <v>0</v>
      </c>
      <c r="BH308" s="243">
        <f>IF(N308="sníž. přenesená",J308,0)</f>
        <v>0</v>
      </c>
      <c r="BI308" s="243">
        <f>IF(N308="nulová",J308,0)</f>
        <v>0</v>
      </c>
      <c r="BJ308" s="17" t="s">
        <v>88</v>
      </c>
      <c r="BK308" s="243">
        <f>ROUND(I308*H308,2)</f>
        <v>0</v>
      </c>
      <c r="BL308" s="17" t="s">
        <v>222</v>
      </c>
      <c r="BM308" s="242" t="s">
        <v>517</v>
      </c>
    </row>
    <row r="309" s="13" customFormat="1">
      <c r="A309" s="13"/>
      <c r="B309" s="244"/>
      <c r="C309" s="245"/>
      <c r="D309" s="246" t="s">
        <v>151</v>
      </c>
      <c r="E309" s="247" t="s">
        <v>1</v>
      </c>
      <c r="F309" s="248" t="s">
        <v>518</v>
      </c>
      <c r="G309" s="245"/>
      <c r="H309" s="249">
        <v>30.600000000000001</v>
      </c>
      <c r="I309" s="250"/>
      <c r="J309" s="245"/>
      <c r="K309" s="245"/>
      <c r="L309" s="251"/>
      <c r="M309" s="252"/>
      <c r="N309" s="253"/>
      <c r="O309" s="253"/>
      <c r="P309" s="253"/>
      <c r="Q309" s="253"/>
      <c r="R309" s="253"/>
      <c r="S309" s="253"/>
      <c r="T309" s="25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5" t="s">
        <v>151</v>
      </c>
      <c r="AU309" s="255" t="s">
        <v>90</v>
      </c>
      <c r="AV309" s="13" t="s">
        <v>90</v>
      </c>
      <c r="AW309" s="13" t="s">
        <v>38</v>
      </c>
      <c r="AX309" s="13" t="s">
        <v>88</v>
      </c>
      <c r="AY309" s="255" t="s">
        <v>141</v>
      </c>
    </row>
    <row r="310" s="2" customFormat="1" ht="16.5" customHeight="1">
      <c r="A310" s="39"/>
      <c r="B310" s="40"/>
      <c r="C310" s="231" t="s">
        <v>519</v>
      </c>
      <c r="D310" s="231" t="s">
        <v>144</v>
      </c>
      <c r="E310" s="232" t="s">
        <v>520</v>
      </c>
      <c r="F310" s="233" t="s">
        <v>521</v>
      </c>
      <c r="G310" s="234" t="s">
        <v>165</v>
      </c>
      <c r="H310" s="235">
        <v>40.600000000000001</v>
      </c>
      <c r="I310" s="236"/>
      <c r="J310" s="237">
        <f>ROUND(I310*H310,2)</f>
        <v>0</v>
      </c>
      <c r="K310" s="233" t="s">
        <v>148</v>
      </c>
      <c r="L310" s="45"/>
      <c r="M310" s="238" t="s">
        <v>1</v>
      </c>
      <c r="N310" s="239" t="s">
        <v>48</v>
      </c>
      <c r="O310" s="92"/>
      <c r="P310" s="240">
        <f>O310*H310</f>
        <v>0</v>
      </c>
      <c r="Q310" s="240">
        <v>0.00059999999999999995</v>
      </c>
      <c r="R310" s="240">
        <f>Q310*H310</f>
        <v>0.02436</v>
      </c>
      <c r="S310" s="240">
        <v>0</v>
      </c>
      <c r="T310" s="24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2" t="s">
        <v>222</v>
      </c>
      <c r="AT310" s="242" t="s">
        <v>144</v>
      </c>
      <c r="AU310" s="242" t="s">
        <v>90</v>
      </c>
      <c r="AY310" s="17" t="s">
        <v>141</v>
      </c>
      <c r="BE310" s="243">
        <f>IF(N310="základní",J310,0)</f>
        <v>0</v>
      </c>
      <c r="BF310" s="243">
        <f>IF(N310="snížená",J310,0)</f>
        <v>0</v>
      </c>
      <c r="BG310" s="243">
        <f>IF(N310="zákl. přenesená",J310,0)</f>
        <v>0</v>
      </c>
      <c r="BH310" s="243">
        <f>IF(N310="sníž. přenesená",J310,0)</f>
        <v>0</v>
      </c>
      <c r="BI310" s="243">
        <f>IF(N310="nulová",J310,0)</f>
        <v>0</v>
      </c>
      <c r="BJ310" s="17" t="s">
        <v>88</v>
      </c>
      <c r="BK310" s="243">
        <f>ROUND(I310*H310,2)</f>
        <v>0</v>
      </c>
      <c r="BL310" s="17" t="s">
        <v>222</v>
      </c>
      <c r="BM310" s="242" t="s">
        <v>522</v>
      </c>
    </row>
    <row r="311" s="13" customFormat="1">
      <c r="A311" s="13"/>
      <c r="B311" s="244"/>
      <c r="C311" s="245"/>
      <c r="D311" s="246" t="s">
        <v>151</v>
      </c>
      <c r="E311" s="247" t="s">
        <v>1</v>
      </c>
      <c r="F311" s="248" t="s">
        <v>523</v>
      </c>
      <c r="G311" s="245"/>
      <c r="H311" s="249">
        <v>40.600000000000001</v>
      </c>
      <c r="I311" s="250"/>
      <c r="J311" s="245"/>
      <c r="K311" s="245"/>
      <c r="L311" s="251"/>
      <c r="M311" s="252"/>
      <c r="N311" s="253"/>
      <c r="O311" s="253"/>
      <c r="P311" s="253"/>
      <c r="Q311" s="253"/>
      <c r="R311" s="253"/>
      <c r="S311" s="253"/>
      <c r="T311" s="25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5" t="s">
        <v>151</v>
      </c>
      <c r="AU311" s="255" t="s">
        <v>90</v>
      </c>
      <c r="AV311" s="13" t="s">
        <v>90</v>
      </c>
      <c r="AW311" s="13" t="s">
        <v>38</v>
      </c>
      <c r="AX311" s="13" t="s">
        <v>88</v>
      </c>
      <c r="AY311" s="255" t="s">
        <v>141</v>
      </c>
    </row>
    <row r="312" s="2" customFormat="1" ht="16.5" customHeight="1">
      <c r="A312" s="39"/>
      <c r="B312" s="40"/>
      <c r="C312" s="231" t="s">
        <v>524</v>
      </c>
      <c r="D312" s="231" t="s">
        <v>144</v>
      </c>
      <c r="E312" s="232" t="s">
        <v>525</v>
      </c>
      <c r="F312" s="233" t="s">
        <v>526</v>
      </c>
      <c r="G312" s="234" t="s">
        <v>165</v>
      </c>
      <c r="H312" s="235">
        <v>8.5</v>
      </c>
      <c r="I312" s="236"/>
      <c r="J312" s="237">
        <f>ROUND(I312*H312,2)</f>
        <v>0</v>
      </c>
      <c r="K312" s="233" t="s">
        <v>148</v>
      </c>
      <c r="L312" s="45"/>
      <c r="M312" s="238" t="s">
        <v>1</v>
      </c>
      <c r="N312" s="239" t="s">
        <v>48</v>
      </c>
      <c r="O312" s="92"/>
      <c r="P312" s="240">
        <f>O312*H312</f>
        <v>0</v>
      </c>
      <c r="Q312" s="240">
        <v>0.00042999999999999999</v>
      </c>
      <c r="R312" s="240">
        <f>Q312*H312</f>
        <v>0.0036549999999999998</v>
      </c>
      <c r="S312" s="240">
        <v>0</v>
      </c>
      <c r="T312" s="24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2" t="s">
        <v>222</v>
      </c>
      <c r="AT312" s="242" t="s">
        <v>144</v>
      </c>
      <c r="AU312" s="242" t="s">
        <v>90</v>
      </c>
      <c r="AY312" s="17" t="s">
        <v>141</v>
      </c>
      <c r="BE312" s="243">
        <f>IF(N312="základní",J312,0)</f>
        <v>0</v>
      </c>
      <c r="BF312" s="243">
        <f>IF(N312="snížená",J312,0)</f>
        <v>0</v>
      </c>
      <c r="BG312" s="243">
        <f>IF(N312="zákl. přenesená",J312,0)</f>
        <v>0</v>
      </c>
      <c r="BH312" s="243">
        <f>IF(N312="sníž. přenesená",J312,0)</f>
        <v>0</v>
      </c>
      <c r="BI312" s="243">
        <f>IF(N312="nulová",J312,0)</f>
        <v>0</v>
      </c>
      <c r="BJ312" s="17" t="s">
        <v>88</v>
      </c>
      <c r="BK312" s="243">
        <f>ROUND(I312*H312,2)</f>
        <v>0</v>
      </c>
      <c r="BL312" s="17" t="s">
        <v>222</v>
      </c>
      <c r="BM312" s="242" t="s">
        <v>527</v>
      </c>
    </row>
    <row r="313" s="13" customFormat="1">
      <c r="A313" s="13"/>
      <c r="B313" s="244"/>
      <c r="C313" s="245"/>
      <c r="D313" s="246" t="s">
        <v>151</v>
      </c>
      <c r="E313" s="247" t="s">
        <v>1</v>
      </c>
      <c r="F313" s="248" t="s">
        <v>528</v>
      </c>
      <c r="G313" s="245"/>
      <c r="H313" s="249">
        <v>8.5</v>
      </c>
      <c r="I313" s="250"/>
      <c r="J313" s="245"/>
      <c r="K313" s="245"/>
      <c r="L313" s="251"/>
      <c r="M313" s="252"/>
      <c r="N313" s="253"/>
      <c r="O313" s="253"/>
      <c r="P313" s="253"/>
      <c r="Q313" s="253"/>
      <c r="R313" s="253"/>
      <c r="S313" s="253"/>
      <c r="T313" s="25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5" t="s">
        <v>151</v>
      </c>
      <c r="AU313" s="255" t="s">
        <v>90</v>
      </c>
      <c r="AV313" s="13" t="s">
        <v>90</v>
      </c>
      <c r="AW313" s="13" t="s">
        <v>38</v>
      </c>
      <c r="AX313" s="13" t="s">
        <v>88</v>
      </c>
      <c r="AY313" s="255" t="s">
        <v>141</v>
      </c>
    </row>
    <row r="314" s="2" customFormat="1" ht="16.5" customHeight="1">
      <c r="A314" s="39"/>
      <c r="B314" s="40"/>
      <c r="C314" s="231" t="s">
        <v>529</v>
      </c>
      <c r="D314" s="231" t="s">
        <v>144</v>
      </c>
      <c r="E314" s="232" t="s">
        <v>530</v>
      </c>
      <c r="F314" s="233" t="s">
        <v>531</v>
      </c>
      <c r="G314" s="234" t="s">
        <v>171</v>
      </c>
      <c r="H314" s="235">
        <v>78.545000000000002</v>
      </c>
      <c r="I314" s="236"/>
      <c r="J314" s="237">
        <f>ROUND(I314*H314,2)</f>
        <v>0</v>
      </c>
      <c r="K314" s="233" t="s">
        <v>148</v>
      </c>
      <c r="L314" s="45"/>
      <c r="M314" s="238" t="s">
        <v>1</v>
      </c>
      <c r="N314" s="239" t="s">
        <v>48</v>
      </c>
      <c r="O314" s="92"/>
      <c r="P314" s="240">
        <f>O314*H314</f>
        <v>0</v>
      </c>
      <c r="Q314" s="240">
        <v>0.00011</v>
      </c>
      <c r="R314" s="240">
        <f>Q314*H314</f>
        <v>0.0086399500000000004</v>
      </c>
      <c r="S314" s="240">
        <v>0</v>
      </c>
      <c r="T314" s="24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2" t="s">
        <v>222</v>
      </c>
      <c r="AT314" s="242" t="s">
        <v>144</v>
      </c>
      <c r="AU314" s="242" t="s">
        <v>90</v>
      </c>
      <c r="AY314" s="17" t="s">
        <v>141</v>
      </c>
      <c r="BE314" s="243">
        <f>IF(N314="základní",J314,0)</f>
        <v>0</v>
      </c>
      <c r="BF314" s="243">
        <f>IF(N314="snížená",J314,0)</f>
        <v>0</v>
      </c>
      <c r="BG314" s="243">
        <f>IF(N314="zákl. přenesená",J314,0)</f>
        <v>0</v>
      </c>
      <c r="BH314" s="243">
        <f>IF(N314="sníž. přenesená",J314,0)</f>
        <v>0</v>
      </c>
      <c r="BI314" s="243">
        <f>IF(N314="nulová",J314,0)</f>
        <v>0</v>
      </c>
      <c r="BJ314" s="17" t="s">
        <v>88</v>
      </c>
      <c r="BK314" s="243">
        <f>ROUND(I314*H314,2)</f>
        <v>0</v>
      </c>
      <c r="BL314" s="17" t="s">
        <v>222</v>
      </c>
      <c r="BM314" s="242" t="s">
        <v>532</v>
      </c>
    </row>
    <row r="315" s="13" customFormat="1">
      <c r="A315" s="13"/>
      <c r="B315" s="244"/>
      <c r="C315" s="245"/>
      <c r="D315" s="246" t="s">
        <v>151</v>
      </c>
      <c r="E315" s="247" t="s">
        <v>1</v>
      </c>
      <c r="F315" s="248" t="s">
        <v>533</v>
      </c>
      <c r="G315" s="245"/>
      <c r="H315" s="249">
        <v>132.005</v>
      </c>
      <c r="I315" s="250"/>
      <c r="J315" s="245"/>
      <c r="K315" s="245"/>
      <c r="L315" s="251"/>
      <c r="M315" s="252"/>
      <c r="N315" s="253"/>
      <c r="O315" s="253"/>
      <c r="P315" s="253"/>
      <c r="Q315" s="253"/>
      <c r="R315" s="253"/>
      <c r="S315" s="253"/>
      <c r="T315" s="25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5" t="s">
        <v>151</v>
      </c>
      <c r="AU315" s="255" t="s">
        <v>90</v>
      </c>
      <c r="AV315" s="13" t="s">
        <v>90</v>
      </c>
      <c r="AW315" s="13" t="s">
        <v>38</v>
      </c>
      <c r="AX315" s="13" t="s">
        <v>83</v>
      </c>
      <c r="AY315" s="255" t="s">
        <v>141</v>
      </c>
    </row>
    <row r="316" s="13" customFormat="1">
      <c r="A316" s="13"/>
      <c r="B316" s="244"/>
      <c r="C316" s="245"/>
      <c r="D316" s="246" t="s">
        <v>151</v>
      </c>
      <c r="E316" s="247" t="s">
        <v>1</v>
      </c>
      <c r="F316" s="248" t="s">
        <v>534</v>
      </c>
      <c r="G316" s="245"/>
      <c r="H316" s="249">
        <v>-35.460000000000001</v>
      </c>
      <c r="I316" s="250"/>
      <c r="J316" s="245"/>
      <c r="K316" s="245"/>
      <c r="L316" s="251"/>
      <c r="M316" s="252"/>
      <c r="N316" s="253"/>
      <c r="O316" s="253"/>
      <c r="P316" s="253"/>
      <c r="Q316" s="253"/>
      <c r="R316" s="253"/>
      <c r="S316" s="253"/>
      <c r="T316" s="25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5" t="s">
        <v>151</v>
      </c>
      <c r="AU316" s="255" t="s">
        <v>90</v>
      </c>
      <c r="AV316" s="13" t="s">
        <v>90</v>
      </c>
      <c r="AW316" s="13" t="s">
        <v>38</v>
      </c>
      <c r="AX316" s="13" t="s">
        <v>83</v>
      </c>
      <c r="AY316" s="255" t="s">
        <v>141</v>
      </c>
    </row>
    <row r="317" s="13" customFormat="1">
      <c r="A317" s="13"/>
      <c r="B317" s="244"/>
      <c r="C317" s="245"/>
      <c r="D317" s="246" t="s">
        <v>151</v>
      </c>
      <c r="E317" s="247" t="s">
        <v>1</v>
      </c>
      <c r="F317" s="248" t="s">
        <v>535</v>
      </c>
      <c r="G317" s="245"/>
      <c r="H317" s="249">
        <v>-18</v>
      </c>
      <c r="I317" s="250"/>
      <c r="J317" s="245"/>
      <c r="K317" s="245"/>
      <c r="L317" s="251"/>
      <c r="M317" s="252"/>
      <c r="N317" s="253"/>
      <c r="O317" s="253"/>
      <c r="P317" s="253"/>
      <c r="Q317" s="253"/>
      <c r="R317" s="253"/>
      <c r="S317" s="253"/>
      <c r="T317" s="25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5" t="s">
        <v>151</v>
      </c>
      <c r="AU317" s="255" t="s">
        <v>90</v>
      </c>
      <c r="AV317" s="13" t="s">
        <v>90</v>
      </c>
      <c r="AW317" s="13" t="s">
        <v>38</v>
      </c>
      <c r="AX317" s="13" t="s">
        <v>83</v>
      </c>
      <c r="AY317" s="255" t="s">
        <v>141</v>
      </c>
    </row>
    <row r="318" s="15" customFormat="1">
      <c r="A318" s="15"/>
      <c r="B318" s="277"/>
      <c r="C318" s="278"/>
      <c r="D318" s="246" t="s">
        <v>151</v>
      </c>
      <c r="E318" s="279" t="s">
        <v>1</v>
      </c>
      <c r="F318" s="280" t="s">
        <v>360</v>
      </c>
      <c r="G318" s="278"/>
      <c r="H318" s="281">
        <v>78.544999999999987</v>
      </c>
      <c r="I318" s="282"/>
      <c r="J318" s="278"/>
      <c r="K318" s="278"/>
      <c r="L318" s="283"/>
      <c r="M318" s="284"/>
      <c r="N318" s="285"/>
      <c r="O318" s="285"/>
      <c r="P318" s="285"/>
      <c r="Q318" s="285"/>
      <c r="R318" s="285"/>
      <c r="S318" s="285"/>
      <c r="T318" s="28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87" t="s">
        <v>151</v>
      </c>
      <c r="AU318" s="287" t="s">
        <v>90</v>
      </c>
      <c r="AV318" s="15" t="s">
        <v>149</v>
      </c>
      <c r="AW318" s="15" t="s">
        <v>38</v>
      </c>
      <c r="AX318" s="15" t="s">
        <v>88</v>
      </c>
      <c r="AY318" s="287" t="s">
        <v>141</v>
      </c>
    </row>
    <row r="319" s="2" customFormat="1" ht="16.5" customHeight="1">
      <c r="A319" s="39"/>
      <c r="B319" s="40"/>
      <c r="C319" s="231" t="s">
        <v>536</v>
      </c>
      <c r="D319" s="231" t="s">
        <v>144</v>
      </c>
      <c r="E319" s="232" t="s">
        <v>537</v>
      </c>
      <c r="F319" s="233" t="s">
        <v>538</v>
      </c>
      <c r="G319" s="234" t="s">
        <v>171</v>
      </c>
      <c r="H319" s="235">
        <v>17.460000000000001</v>
      </c>
      <c r="I319" s="236"/>
      <c r="J319" s="237">
        <f>ROUND(I319*H319,2)</f>
        <v>0</v>
      </c>
      <c r="K319" s="233" t="s">
        <v>148</v>
      </c>
      <c r="L319" s="45"/>
      <c r="M319" s="238" t="s">
        <v>1</v>
      </c>
      <c r="N319" s="239" t="s">
        <v>48</v>
      </c>
      <c r="O319" s="92"/>
      <c r="P319" s="240">
        <f>O319*H319</f>
        <v>0</v>
      </c>
      <c r="Q319" s="240">
        <v>0.00022000000000000001</v>
      </c>
      <c r="R319" s="240">
        <f>Q319*H319</f>
        <v>0.0038412000000000003</v>
      </c>
      <c r="S319" s="240">
        <v>0</v>
      </c>
      <c r="T319" s="24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2" t="s">
        <v>222</v>
      </c>
      <c r="AT319" s="242" t="s">
        <v>144</v>
      </c>
      <c r="AU319" s="242" t="s">
        <v>90</v>
      </c>
      <c r="AY319" s="17" t="s">
        <v>141</v>
      </c>
      <c r="BE319" s="243">
        <f>IF(N319="základní",J319,0)</f>
        <v>0</v>
      </c>
      <c r="BF319" s="243">
        <f>IF(N319="snížená",J319,0)</f>
        <v>0</v>
      </c>
      <c r="BG319" s="243">
        <f>IF(N319="zákl. přenesená",J319,0)</f>
        <v>0</v>
      </c>
      <c r="BH319" s="243">
        <f>IF(N319="sníž. přenesená",J319,0)</f>
        <v>0</v>
      </c>
      <c r="BI319" s="243">
        <f>IF(N319="nulová",J319,0)</f>
        <v>0</v>
      </c>
      <c r="BJ319" s="17" t="s">
        <v>88</v>
      </c>
      <c r="BK319" s="243">
        <f>ROUND(I319*H319,2)</f>
        <v>0</v>
      </c>
      <c r="BL319" s="17" t="s">
        <v>222</v>
      </c>
      <c r="BM319" s="242" t="s">
        <v>539</v>
      </c>
    </row>
    <row r="320" s="13" customFormat="1">
      <c r="A320" s="13"/>
      <c r="B320" s="244"/>
      <c r="C320" s="245"/>
      <c r="D320" s="246" t="s">
        <v>151</v>
      </c>
      <c r="E320" s="247" t="s">
        <v>1</v>
      </c>
      <c r="F320" s="248" t="s">
        <v>540</v>
      </c>
      <c r="G320" s="245"/>
      <c r="H320" s="249">
        <v>35.460000000000001</v>
      </c>
      <c r="I320" s="250"/>
      <c r="J320" s="245"/>
      <c r="K320" s="245"/>
      <c r="L320" s="251"/>
      <c r="M320" s="252"/>
      <c r="N320" s="253"/>
      <c r="O320" s="253"/>
      <c r="P320" s="253"/>
      <c r="Q320" s="253"/>
      <c r="R320" s="253"/>
      <c r="S320" s="253"/>
      <c r="T320" s="25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5" t="s">
        <v>151</v>
      </c>
      <c r="AU320" s="255" t="s">
        <v>90</v>
      </c>
      <c r="AV320" s="13" t="s">
        <v>90</v>
      </c>
      <c r="AW320" s="13" t="s">
        <v>38</v>
      </c>
      <c r="AX320" s="13" t="s">
        <v>83</v>
      </c>
      <c r="AY320" s="255" t="s">
        <v>141</v>
      </c>
    </row>
    <row r="321" s="13" customFormat="1">
      <c r="A321" s="13"/>
      <c r="B321" s="244"/>
      <c r="C321" s="245"/>
      <c r="D321" s="246" t="s">
        <v>151</v>
      </c>
      <c r="E321" s="247" t="s">
        <v>1</v>
      </c>
      <c r="F321" s="248" t="s">
        <v>535</v>
      </c>
      <c r="G321" s="245"/>
      <c r="H321" s="249">
        <v>-18</v>
      </c>
      <c r="I321" s="250"/>
      <c r="J321" s="245"/>
      <c r="K321" s="245"/>
      <c r="L321" s="251"/>
      <c r="M321" s="252"/>
      <c r="N321" s="253"/>
      <c r="O321" s="253"/>
      <c r="P321" s="253"/>
      <c r="Q321" s="253"/>
      <c r="R321" s="253"/>
      <c r="S321" s="253"/>
      <c r="T321" s="25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5" t="s">
        <v>151</v>
      </c>
      <c r="AU321" s="255" t="s">
        <v>90</v>
      </c>
      <c r="AV321" s="13" t="s">
        <v>90</v>
      </c>
      <c r="AW321" s="13" t="s">
        <v>38</v>
      </c>
      <c r="AX321" s="13" t="s">
        <v>83</v>
      </c>
      <c r="AY321" s="255" t="s">
        <v>141</v>
      </c>
    </row>
    <row r="322" s="15" customFormat="1">
      <c r="A322" s="15"/>
      <c r="B322" s="277"/>
      <c r="C322" s="278"/>
      <c r="D322" s="246" t="s">
        <v>151</v>
      </c>
      <c r="E322" s="279" t="s">
        <v>1</v>
      </c>
      <c r="F322" s="280" t="s">
        <v>360</v>
      </c>
      <c r="G322" s="278"/>
      <c r="H322" s="281">
        <v>17.460000000000001</v>
      </c>
      <c r="I322" s="282"/>
      <c r="J322" s="278"/>
      <c r="K322" s="278"/>
      <c r="L322" s="283"/>
      <c r="M322" s="284"/>
      <c r="N322" s="285"/>
      <c r="O322" s="285"/>
      <c r="P322" s="285"/>
      <c r="Q322" s="285"/>
      <c r="R322" s="285"/>
      <c r="S322" s="285"/>
      <c r="T322" s="28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87" t="s">
        <v>151</v>
      </c>
      <c r="AU322" s="287" t="s">
        <v>90</v>
      </c>
      <c r="AV322" s="15" t="s">
        <v>149</v>
      </c>
      <c r="AW322" s="15" t="s">
        <v>38</v>
      </c>
      <c r="AX322" s="15" t="s">
        <v>88</v>
      </c>
      <c r="AY322" s="287" t="s">
        <v>141</v>
      </c>
    </row>
    <row r="323" s="2" customFormat="1" ht="16.5" customHeight="1">
      <c r="A323" s="39"/>
      <c r="B323" s="40"/>
      <c r="C323" s="231" t="s">
        <v>541</v>
      </c>
      <c r="D323" s="231" t="s">
        <v>144</v>
      </c>
      <c r="E323" s="232" t="s">
        <v>542</v>
      </c>
      <c r="F323" s="233" t="s">
        <v>543</v>
      </c>
      <c r="G323" s="234" t="s">
        <v>171</v>
      </c>
      <c r="H323" s="235">
        <v>18</v>
      </c>
      <c r="I323" s="236"/>
      <c r="J323" s="237">
        <f>ROUND(I323*H323,2)</f>
        <v>0</v>
      </c>
      <c r="K323" s="233" t="s">
        <v>148</v>
      </c>
      <c r="L323" s="45"/>
      <c r="M323" s="238" t="s">
        <v>1</v>
      </c>
      <c r="N323" s="239" t="s">
        <v>48</v>
      </c>
      <c r="O323" s="92"/>
      <c r="P323" s="240">
        <f>O323*H323</f>
        <v>0</v>
      </c>
      <c r="Q323" s="240">
        <v>0.00033</v>
      </c>
      <c r="R323" s="240">
        <f>Q323*H323</f>
        <v>0.00594</v>
      </c>
      <c r="S323" s="240">
        <v>0</v>
      </c>
      <c r="T323" s="24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2" t="s">
        <v>222</v>
      </c>
      <c r="AT323" s="242" t="s">
        <v>144</v>
      </c>
      <c r="AU323" s="242" t="s">
        <v>90</v>
      </c>
      <c r="AY323" s="17" t="s">
        <v>141</v>
      </c>
      <c r="BE323" s="243">
        <f>IF(N323="základní",J323,0)</f>
        <v>0</v>
      </c>
      <c r="BF323" s="243">
        <f>IF(N323="snížená",J323,0)</f>
        <v>0</v>
      </c>
      <c r="BG323" s="243">
        <f>IF(N323="zákl. přenesená",J323,0)</f>
        <v>0</v>
      </c>
      <c r="BH323" s="243">
        <f>IF(N323="sníž. přenesená",J323,0)</f>
        <v>0</v>
      </c>
      <c r="BI323" s="243">
        <f>IF(N323="nulová",J323,0)</f>
        <v>0</v>
      </c>
      <c r="BJ323" s="17" t="s">
        <v>88</v>
      </c>
      <c r="BK323" s="243">
        <f>ROUND(I323*H323,2)</f>
        <v>0</v>
      </c>
      <c r="BL323" s="17" t="s">
        <v>222</v>
      </c>
      <c r="BM323" s="242" t="s">
        <v>544</v>
      </c>
    </row>
    <row r="324" s="13" customFormat="1">
      <c r="A324" s="13"/>
      <c r="B324" s="244"/>
      <c r="C324" s="245"/>
      <c r="D324" s="246" t="s">
        <v>151</v>
      </c>
      <c r="E324" s="247" t="s">
        <v>1</v>
      </c>
      <c r="F324" s="248" t="s">
        <v>545</v>
      </c>
      <c r="G324" s="245"/>
      <c r="H324" s="249">
        <v>18</v>
      </c>
      <c r="I324" s="250"/>
      <c r="J324" s="245"/>
      <c r="K324" s="245"/>
      <c r="L324" s="251"/>
      <c r="M324" s="252"/>
      <c r="N324" s="253"/>
      <c r="O324" s="253"/>
      <c r="P324" s="253"/>
      <c r="Q324" s="253"/>
      <c r="R324" s="253"/>
      <c r="S324" s="253"/>
      <c r="T324" s="25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5" t="s">
        <v>151</v>
      </c>
      <c r="AU324" s="255" t="s">
        <v>90</v>
      </c>
      <c r="AV324" s="13" t="s">
        <v>90</v>
      </c>
      <c r="AW324" s="13" t="s">
        <v>38</v>
      </c>
      <c r="AX324" s="13" t="s">
        <v>88</v>
      </c>
      <c r="AY324" s="255" t="s">
        <v>141</v>
      </c>
    </row>
    <row r="325" s="2" customFormat="1" ht="16.5" customHeight="1">
      <c r="A325" s="39"/>
      <c r="B325" s="40"/>
      <c r="C325" s="256" t="s">
        <v>546</v>
      </c>
      <c r="D325" s="256" t="s">
        <v>213</v>
      </c>
      <c r="E325" s="257" t="s">
        <v>547</v>
      </c>
      <c r="F325" s="258" t="s">
        <v>548</v>
      </c>
      <c r="G325" s="259" t="s">
        <v>171</v>
      </c>
      <c r="H325" s="260">
        <v>151.80600000000001</v>
      </c>
      <c r="I325" s="261"/>
      <c r="J325" s="262">
        <f>ROUND(I325*H325,2)</f>
        <v>0</v>
      </c>
      <c r="K325" s="258" t="s">
        <v>148</v>
      </c>
      <c r="L325" s="263"/>
      <c r="M325" s="264" t="s">
        <v>1</v>
      </c>
      <c r="N325" s="265" t="s">
        <v>48</v>
      </c>
      <c r="O325" s="92"/>
      <c r="P325" s="240">
        <f>O325*H325</f>
        <v>0</v>
      </c>
      <c r="Q325" s="240">
        <v>0.0022000000000000001</v>
      </c>
      <c r="R325" s="240">
        <f>Q325*H325</f>
        <v>0.33397320000000003</v>
      </c>
      <c r="S325" s="240">
        <v>0</v>
      </c>
      <c r="T325" s="24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2" t="s">
        <v>301</v>
      </c>
      <c r="AT325" s="242" t="s">
        <v>213</v>
      </c>
      <c r="AU325" s="242" t="s">
        <v>90</v>
      </c>
      <c r="AY325" s="17" t="s">
        <v>141</v>
      </c>
      <c r="BE325" s="243">
        <f>IF(N325="základní",J325,0)</f>
        <v>0</v>
      </c>
      <c r="BF325" s="243">
        <f>IF(N325="snížená",J325,0)</f>
        <v>0</v>
      </c>
      <c r="BG325" s="243">
        <f>IF(N325="zákl. přenesená",J325,0)</f>
        <v>0</v>
      </c>
      <c r="BH325" s="243">
        <f>IF(N325="sníž. přenesená",J325,0)</f>
        <v>0</v>
      </c>
      <c r="BI325" s="243">
        <f>IF(N325="nulová",J325,0)</f>
        <v>0</v>
      </c>
      <c r="BJ325" s="17" t="s">
        <v>88</v>
      </c>
      <c r="BK325" s="243">
        <f>ROUND(I325*H325,2)</f>
        <v>0</v>
      </c>
      <c r="BL325" s="17" t="s">
        <v>222</v>
      </c>
      <c r="BM325" s="242" t="s">
        <v>549</v>
      </c>
    </row>
    <row r="326" s="13" customFormat="1">
      <c r="A326" s="13"/>
      <c r="B326" s="244"/>
      <c r="C326" s="245"/>
      <c r="D326" s="246" t="s">
        <v>151</v>
      </c>
      <c r="E326" s="247" t="s">
        <v>1</v>
      </c>
      <c r="F326" s="248" t="s">
        <v>533</v>
      </c>
      <c r="G326" s="245"/>
      <c r="H326" s="249">
        <v>132.005</v>
      </c>
      <c r="I326" s="250"/>
      <c r="J326" s="245"/>
      <c r="K326" s="245"/>
      <c r="L326" s="251"/>
      <c r="M326" s="252"/>
      <c r="N326" s="253"/>
      <c r="O326" s="253"/>
      <c r="P326" s="253"/>
      <c r="Q326" s="253"/>
      <c r="R326" s="253"/>
      <c r="S326" s="253"/>
      <c r="T326" s="25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5" t="s">
        <v>151</v>
      </c>
      <c r="AU326" s="255" t="s">
        <v>90</v>
      </c>
      <c r="AV326" s="13" t="s">
        <v>90</v>
      </c>
      <c r="AW326" s="13" t="s">
        <v>38</v>
      </c>
      <c r="AX326" s="13" t="s">
        <v>83</v>
      </c>
      <c r="AY326" s="255" t="s">
        <v>141</v>
      </c>
    </row>
    <row r="327" s="15" customFormat="1">
      <c r="A327" s="15"/>
      <c r="B327" s="277"/>
      <c r="C327" s="278"/>
      <c r="D327" s="246" t="s">
        <v>151</v>
      </c>
      <c r="E327" s="279" t="s">
        <v>1</v>
      </c>
      <c r="F327" s="280" t="s">
        <v>360</v>
      </c>
      <c r="G327" s="278"/>
      <c r="H327" s="281">
        <v>132.005</v>
      </c>
      <c r="I327" s="282"/>
      <c r="J327" s="278"/>
      <c r="K327" s="278"/>
      <c r="L327" s="283"/>
      <c r="M327" s="284"/>
      <c r="N327" s="285"/>
      <c r="O327" s="285"/>
      <c r="P327" s="285"/>
      <c r="Q327" s="285"/>
      <c r="R327" s="285"/>
      <c r="S327" s="285"/>
      <c r="T327" s="28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87" t="s">
        <v>151</v>
      </c>
      <c r="AU327" s="287" t="s">
        <v>90</v>
      </c>
      <c r="AV327" s="15" t="s">
        <v>149</v>
      </c>
      <c r="AW327" s="15" t="s">
        <v>38</v>
      </c>
      <c r="AX327" s="15" t="s">
        <v>88</v>
      </c>
      <c r="AY327" s="287" t="s">
        <v>141</v>
      </c>
    </row>
    <row r="328" s="13" customFormat="1">
      <c r="A328" s="13"/>
      <c r="B328" s="244"/>
      <c r="C328" s="245"/>
      <c r="D328" s="246" t="s">
        <v>151</v>
      </c>
      <c r="E328" s="245"/>
      <c r="F328" s="248" t="s">
        <v>550</v>
      </c>
      <c r="G328" s="245"/>
      <c r="H328" s="249">
        <v>151.80600000000001</v>
      </c>
      <c r="I328" s="250"/>
      <c r="J328" s="245"/>
      <c r="K328" s="245"/>
      <c r="L328" s="251"/>
      <c r="M328" s="252"/>
      <c r="N328" s="253"/>
      <c r="O328" s="253"/>
      <c r="P328" s="253"/>
      <c r="Q328" s="253"/>
      <c r="R328" s="253"/>
      <c r="S328" s="253"/>
      <c r="T328" s="25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5" t="s">
        <v>151</v>
      </c>
      <c r="AU328" s="255" t="s">
        <v>90</v>
      </c>
      <c r="AV328" s="13" t="s">
        <v>90</v>
      </c>
      <c r="AW328" s="13" t="s">
        <v>4</v>
      </c>
      <c r="AX328" s="13" t="s">
        <v>88</v>
      </c>
      <c r="AY328" s="255" t="s">
        <v>141</v>
      </c>
    </row>
    <row r="329" s="2" customFormat="1" ht="16.5" customHeight="1">
      <c r="A329" s="39"/>
      <c r="B329" s="40"/>
      <c r="C329" s="231" t="s">
        <v>551</v>
      </c>
      <c r="D329" s="231" t="s">
        <v>144</v>
      </c>
      <c r="E329" s="232" t="s">
        <v>552</v>
      </c>
      <c r="F329" s="233" t="s">
        <v>553</v>
      </c>
      <c r="G329" s="234" t="s">
        <v>171</v>
      </c>
      <c r="H329" s="235">
        <v>132.005</v>
      </c>
      <c r="I329" s="236"/>
      <c r="J329" s="237">
        <f>ROUND(I329*H329,2)</f>
        <v>0</v>
      </c>
      <c r="K329" s="233" t="s">
        <v>148</v>
      </c>
      <c r="L329" s="45"/>
      <c r="M329" s="238" t="s">
        <v>1</v>
      </c>
      <c r="N329" s="239" t="s">
        <v>48</v>
      </c>
      <c r="O329" s="92"/>
      <c r="P329" s="240">
        <f>O329*H329</f>
        <v>0</v>
      </c>
      <c r="Q329" s="240">
        <v>0</v>
      </c>
      <c r="R329" s="240">
        <f>Q329*H329</f>
        <v>0</v>
      </c>
      <c r="S329" s="240">
        <v>0</v>
      </c>
      <c r="T329" s="24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2" t="s">
        <v>222</v>
      </c>
      <c r="AT329" s="242" t="s">
        <v>144</v>
      </c>
      <c r="AU329" s="242" t="s">
        <v>90</v>
      </c>
      <c r="AY329" s="17" t="s">
        <v>141</v>
      </c>
      <c r="BE329" s="243">
        <f>IF(N329="základní",J329,0)</f>
        <v>0</v>
      </c>
      <c r="BF329" s="243">
        <f>IF(N329="snížená",J329,0)</f>
        <v>0</v>
      </c>
      <c r="BG329" s="243">
        <f>IF(N329="zákl. přenesená",J329,0)</f>
        <v>0</v>
      </c>
      <c r="BH329" s="243">
        <f>IF(N329="sníž. přenesená",J329,0)</f>
        <v>0</v>
      </c>
      <c r="BI329" s="243">
        <f>IF(N329="nulová",J329,0)</f>
        <v>0</v>
      </c>
      <c r="BJ329" s="17" t="s">
        <v>88</v>
      </c>
      <c r="BK329" s="243">
        <f>ROUND(I329*H329,2)</f>
        <v>0</v>
      </c>
      <c r="BL329" s="17" t="s">
        <v>222</v>
      </c>
      <c r="BM329" s="242" t="s">
        <v>554</v>
      </c>
    </row>
    <row r="330" s="13" customFormat="1">
      <c r="A330" s="13"/>
      <c r="B330" s="244"/>
      <c r="C330" s="245"/>
      <c r="D330" s="246" t="s">
        <v>151</v>
      </c>
      <c r="E330" s="247" t="s">
        <v>1</v>
      </c>
      <c r="F330" s="248" t="s">
        <v>555</v>
      </c>
      <c r="G330" s="245"/>
      <c r="H330" s="249">
        <v>39.780000000000001</v>
      </c>
      <c r="I330" s="250"/>
      <c r="J330" s="245"/>
      <c r="K330" s="245"/>
      <c r="L330" s="251"/>
      <c r="M330" s="252"/>
      <c r="N330" s="253"/>
      <c r="O330" s="253"/>
      <c r="P330" s="253"/>
      <c r="Q330" s="253"/>
      <c r="R330" s="253"/>
      <c r="S330" s="253"/>
      <c r="T330" s="25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5" t="s">
        <v>151</v>
      </c>
      <c r="AU330" s="255" t="s">
        <v>90</v>
      </c>
      <c r="AV330" s="13" t="s">
        <v>90</v>
      </c>
      <c r="AW330" s="13" t="s">
        <v>38</v>
      </c>
      <c r="AX330" s="13" t="s">
        <v>83</v>
      </c>
      <c r="AY330" s="255" t="s">
        <v>141</v>
      </c>
    </row>
    <row r="331" s="13" customFormat="1">
      <c r="A331" s="13"/>
      <c r="B331" s="244"/>
      <c r="C331" s="245"/>
      <c r="D331" s="246" t="s">
        <v>151</v>
      </c>
      <c r="E331" s="247" t="s">
        <v>1</v>
      </c>
      <c r="F331" s="248" t="s">
        <v>489</v>
      </c>
      <c r="G331" s="245"/>
      <c r="H331" s="249">
        <v>87.974999999999994</v>
      </c>
      <c r="I331" s="250"/>
      <c r="J331" s="245"/>
      <c r="K331" s="245"/>
      <c r="L331" s="251"/>
      <c r="M331" s="252"/>
      <c r="N331" s="253"/>
      <c r="O331" s="253"/>
      <c r="P331" s="253"/>
      <c r="Q331" s="253"/>
      <c r="R331" s="253"/>
      <c r="S331" s="253"/>
      <c r="T331" s="25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5" t="s">
        <v>151</v>
      </c>
      <c r="AU331" s="255" t="s">
        <v>90</v>
      </c>
      <c r="AV331" s="13" t="s">
        <v>90</v>
      </c>
      <c r="AW331" s="13" t="s">
        <v>38</v>
      </c>
      <c r="AX331" s="13" t="s">
        <v>83</v>
      </c>
      <c r="AY331" s="255" t="s">
        <v>141</v>
      </c>
    </row>
    <row r="332" s="13" customFormat="1">
      <c r="A332" s="13"/>
      <c r="B332" s="244"/>
      <c r="C332" s="245"/>
      <c r="D332" s="246" t="s">
        <v>151</v>
      </c>
      <c r="E332" s="247" t="s">
        <v>1</v>
      </c>
      <c r="F332" s="248" t="s">
        <v>556</v>
      </c>
      <c r="G332" s="245"/>
      <c r="H332" s="249">
        <v>4.25</v>
      </c>
      <c r="I332" s="250"/>
      <c r="J332" s="245"/>
      <c r="K332" s="245"/>
      <c r="L332" s="251"/>
      <c r="M332" s="252"/>
      <c r="N332" s="253"/>
      <c r="O332" s="253"/>
      <c r="P332" s="253"/>
      <c r="Q332" s="253"/>
      <c r="R332" s="253"/>
      <c r="S332" s="253"/>
      <c r="T332" s="25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5" t="s">
        <v>151</v>
      </c>
      <c r="AU332" s="255" t="s">
        <v>90</v>
      </c>
      <c r="AV332" s="13" t="s">
        <v>90</v>
      </c>
      <c r="AW332" s="13" t="s">
        <v>38</v>
      </c>
      <c r="AX332" s="13" t="s">
        <v>83</v>
      </c>
      <c r="AY332" s="255" t="s">
        <v>141</v>
      </c>
    </row>
    <row r="333" s="15" customFormat="1">
      <c r="A333" s="15"/>
      <c r="B333" s="277"/>
      <c r="C333" s="278"/>
      <c r="D333" s="246" t="s">
        <v>151</v>
      </c>
      <c r="E333" s="279" t="s">
        <v>1</v>
      </c>
      <c r="F333" s="280" t="s">
        <v>360</v>
      </c>
      <c r="G333" s="278"/>
      <c r="H333" s="281">
        <v>132.005</v>
      </c>
      <c r="I333" s="282"/>
      <c r="J333" s="278"/>
      <c r="K333" s="278"/>
      <c r="L333" s="283"/>
      <c r="M333" s="284"/>
      <c r="N333" s="285"/>
      <c r="O333" s="285"/>
      <c r="P333" s="285"/>
      <c r="Q333" s="285"/>
      <c r="R333" s="285"/>
      <c r="S333" s="285"/>
      <c r="T333" s="286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87" t="s">
        <v>151</v>
      </c>
      <c r="AU333" s="287" t="s">
        <v>90</v>
      </c>
      <c r="AV333" s="15" t="s">
        <v>149</v>
      </c>
      <c r="AW333" s="15" t="s">
        <v>38</v>
      </c>
      <c r="AX333" s="15" t="s">
        <v>88</v>
      </c>
      <c r="AY333" s="287" t="s">
        <v>141</v>
      </c>
    </row>
    <row r="334" s="2" customFormat="1" ht="16.5" customHeight="1">
      <c r="A334" s="39"/>
      <c r="B334" s="40"/>
      <c r="C334" s="256" t="s">
        <v>557</v>
      </c>
      <c r="D334" s="256" t="s">
        <v>213</v>
      </c>
      <c r="E334" s="257" t="s">
        <v>558</v>
      </c>
      <c r="F334" s="258" t="s">
        <v>559</v>
      </c>
      <c r="G334" s="259" t="s">
        <v>171</v>
      </c>
      <c r="H334" s="260">
        <v>151.80600000000001</v>
      </c>
      <c r="I334" s="261"/>
      <c r="J334" s="262">
        <f>ROUND(I334*H334,2)</f>
        <v>0</v>
      </c>
      <c r="K334" s="258" t="s">
        <v>148</v>
      </c>
      <c r="L334" s="263"/>
      <c r="M334" s="264" t="s">
        <v>1</v>
      </c>
      <c r="N334" s="265" t="s">
        <v>48</v>
      </c>
      <c r="O334" s="92"/>
      <c r="P334" s="240">
        <f>O334*H334</f>
        <v>0</v>
      </c>
      <c r="Q334" s="240">
        <v>0.00029999999999999997</v>
      </c>
      <c r="R334" s="240">
        <f>Q334*H334</f>
        <v>0.0455418</v>
      </c>
      <c r="S334" s="240">
        <v>0</v>
      </c>
      <c r="T334" s="24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2" t="s">
        <v>301</v>
      </c>
      <c r="AT334" s="242" t="s">
        <v>213</v>
      </c>
      <c r="AU334" s="242" t="s">
        <v>90</v>
      </c>
      <c r="AY334" s="17" t="s">
        <v>141</v>
      </c>
      <c r="BE334" s="243">
        <f>IF(N334="základní",J334,0)</f>
        <v>0</v>
      </c>
      <c r="BF334" s="243">
        <f>IF(N334="snížená",J334,0)</f>
        <v>0</v>
      </c>
      <c r="BG334" s="243">
        <f>IF(N334="zákl. přenesená",J334,0)</f>
        <v>0</v>
      </c>
      <c r="BH334" s="243">
        <f>IF(N334="sníž. přenesená",J334,0)</f>
        <v>0</v>
      </c>
      <c r="BI334" s="243">
        <f>IF(N334="nulová",J334,0)</f>
        <v>0</v>
      </c>
      <c r="BJ334" s="17" t="s">
        <v>88</v>
      </c>
      <c r="BK334" s="243">
        <f>ROUND(I334*H334,2)</f>
        <v>0</v>
      </c>
      <c r="BL334" s="17" t="s">
        <v>222</v>
      </c>
      <c r="BM334" s="242" t="s">
        <v>560</v>
      </c>
    </row>
    <row r="335" s="13" customFormat="1">
      <c r="A335" s="13"/>
      <c r="B335" s="244"/>
      <c r="C335" s="245"/>
      <c r="D335" s="246" t="s">
        <v>151</v>
      </c>
      <c r="E335" s="245"/>
      <c r="F335" s="248" t="s">
        <v>550</v>
      </c>
      <c r="G335" s="245"/>
      <c r="H335" s="249">
        <v>151.80600000000001</v>
      </c>
      <c r="I335" s="250"/>
      <c r="J335" s="245"/>
      <c r="K335" s="245"/>
      <c r="L335" s="251"/>
      <c r="M335" s="252"/>
      <c r="N335" s="253"/>
      <c r="O335" s="253"/>
      <c r="P335" s="253"/>
      <c r="Q335" s="253"/>
      <c r="R335" s="253"/>
      <c r="S335" s="253"/>
      <c r="T335" s="25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5" t="s">
        <v>151</v>
      </c>
      <c r="AU335" s="255" t="s">
        <v>90</v>
      </c>
      <c r="AV335" s="13" t="s">
        <v>90</v>
      </c>
      <c r="AW335" s="13" t="s">
        <v>4</v>
      </c>
      <c r="AX335" s="13" t="s">
        <v>88</v>
      </c>
      <c r="AY335" s="255" t="s">
        <v>141</v>
      </c>
    </row>
    <row r="336" s="2" customFormat="1" ht="16.5" customHeight="1">
      <c r="A336" s="39"/>
      <c r="B336" s="40"/>
      <c r="C336" s="231" t="s">
        <v>561</v>
      </c>
      <c r="D336" s="231" t="s">
        <v>144</v>
      </c>
      <c r="E336" s="232" t="s">
        <v>562</v>
      </c>
      <c r="F336" s="233" t="s">
        <v>563</v>
      </c>
      <c r="G336" s="234" t="s">
        <v>171</v>
      </c>
      <c r="H336" s="235">
        <v>21.25</v>
      </c>
      <c r="I336" s="236"/>
      <c r="J336" s="237">
        <f>ROUND(I336*H336,2)</f>
        <v>0</v>
      </c>
      <c r="K336" s="233" t="s">
        <v>148</v>
      </c>
      <c r="L336" s="45"/>
      <c r="M336" s="238" t="s">
        <v>1</v>
      </c>
      <c r="N336" s="239" t="s">
        <v>48</v>
      </c>
      <c r="O336" s="92"/>
      <c r="P336" s="240">
        <f>O336*H336</f>
        <v>0</v>
      </c>
      <c r="Q336" s="240">
        <v>0</v>
      </c>
      <c r="R336" s="240">
        <f>Q336*H336</f>
        <v>0</v>
      </c>
      <c r="S336" s="240">
        <v>0</v>
      </c>
      <c r="T336" s="24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2" t="s">
        <v>222</v>
      </c>
      <c r="AT336" s="242" t="s">
        <v>144</v>
      </c>
      <c r="AU336" s="242" t="s">
        <v>90</v>
      </c>
      <c r="AY336" s="17" t="s">
        <v>141</v>
      </c>
      <c r="BE336" s="243">
        <f>IF(N336="základní",J336,0)</f>
        <v>0</v>
      </c>
      <c r="BF336" s="243">
        <f>IF(N336="snížená",J336,0)</f>
        <v>0</v>
      </c>
      <c r="BG336" s="243">
        <f>IF(N336="zákl. přenesená",J336,0)</f>
        <v>0</v>
      </c>
      <c r="BH336" s="243">
        <f>IF(N336="sníž. přenesená",J336,0)</f>
        <v>0</v>
      </c>
      <c r="BI336" s="243">
        <f>IF(N336="nulová",J336,0)</f>
        <v>0</v>
      </c>
      <c r="BJ336" s="17" t="s">
        <v>88</v>
      </c>
      <c r="BK336" s="243">
        <f>ROUND(I336*H336,2)</f>
        <v>0</v>
      </c>
      <c r="BL336" s="17" t="s">
        <v>222</v>
      </c>
      <c r="BM336" s="242" t="s">
        <v>564</v>
      </c>
    </row>
    <row r="337" s="13" customFormat="1">
      <c r="A337" s="13"/>
      <c r="B337" s="244"/>
      <c r="C337" s="245"/>
      <c r="D337" s="246" t="s">
        <v>151</v>
      </c>
      <c r="E337" s="247" t="s">
        <v>1</v>
      </c>
      <c r="F337" s="248" t="s">
        <v>565</v>
      </c>
      <c r="G337" s="245"/>
      <c r="H337" s="249">
        <v>21.25</v>
      </c>
      <c r="I337" s="250"/>
      <c r="J337" s="245"/>
      <c r="K337" s="245"/>
      <c r="L337" s="251"/>
      <c r="M337" s="252"/>
      <c r="N337" s="253"/>
      <c r="O337" s="253"/>
      <c r="P337" s="253"/>
      <c r="Q337" s="253"/>
      <c r="R337" s="253"/>
      <c r="S337" s="253"/>
      <c r="T337" s="25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5" t="s">
        <v>151</v>
      </c>
      <c r="AU337" s="255" t="s">
        <v>90</v>
      </c>
      <c r="AV337" s="13" t="s">
        <v>90</v>
      </c>
      <c r="AW337" s="13" t="s">
        <v>38</v>
      </c>
      <c r="AX337" s="13" t="s">
        <v>88</v>
      </c>
      <c r="AY337" s="255" t="s">
        <v>141</v>
      </c>
    </row>
    <row r="338" s="2" customFormat="1" ht="16.5" customHeight="1">
      <c r="A338" s="39"/>
      <c r="B338" s="40"/>
      <c r="C338" s="256" t="s">
        <v>566</v>
      </c>
      <c r="D338" s="256" t="s">
        <v>213</v>
      </c>
      <c r="E338" s="257" t="s">
        <v>567</v>
      </c>
      <c r="F338" s="258" t="s">
        <v>568</v>
      </c>
      <c r="G338" s="259" t="s">
        <v>171</v>
      </c>
      <c r="H338" s="260">
        <v>24.437999999999999</v>
      </c>
      <c r="I338" s="261"/>
      <c r="J338" s="262">
        <f>ROUND(I338*H338,2)</f>
        <v>0</v>
      </c>
      <c r="K338" s="258" t="s">
        <v>148</v>
      </c>
      <c r="L338" s="263"/>
      <c r="M338" s="264" t="s">
        <v>1</v>
      </c>
      <c r="N338" s="265" t="s">
        <v>48</v>
      </c>
      <c r="O338" s="92"/>
      <c r="P338" s="240">
        <f>O338*H338</f>
        <v>0</v>
      </c>
      <c r="Q338" s="240">
        <v>0.001</v>
      </c>
      <c r="R338" s="240">
        <f>Q338*H338</f>
        <v>0.024437999999999998</v>
      </c>
      <c r="S338" s="240">
        <v>0</v>
      </c>
      <c r="T338" s="24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2" t="s">
        <v>301</v>
      </c>
      <c r="AT338" s="242" t="s">
        <v>213</v>
      </c>
      <c r="AU338" s="242" t="s">
        <v>90</v>
      </c>
      <c r="AY338" s="17" t="s">
        <v>141</v>
      </c>
      <c r="BE338" s="243">
        <f>IF(N338="základní",J338,0)</f>
        <v>0</v>
      </c>
      <c r="BF338" s="243">
        <f>IF(N338="snížená",J338,0)</f>
        <v>0</v>
      </c>
      <c r="BG338" s="243">
        <f>IF(N338="zákl. přenesená",J338,0)</f>
        <v>0</v>
      </c>
      <c r="BH338" s="243">
        <f>IF(N338="sníž. přenesená",J338,0)</f>
        <v>0</v>
      </c>
      <c r="BI338" s="243">
        <f>IF(N338="nulová",J338,0)</f>
        <v>0</v>
      </c>
      <c r="BJ338" s="17" t="s">
        <v>88</v>
      </c>
      <c r="BK338" s="243">
        <f>ROUND(I338*H338,2)</f>
        <v>0</v>
      </c>
      <c r="BL338" s="17" t="s">
        <v>222</v>
      </c>
      <c r="BM338" s="242" t="s">
        <v>569</v>
      </c>
    </row>
    <row r="339" s="13" customFormat="1">
      <c r="A339" s="13"/>
      <c r="B339" s="244"/>
      <c r="C339" s="245"/>
      <c r="D339" s="246" t="s">
        <v>151</v>
      </c>
      <c r="E339" s="245"/>
      <c r="F339" s="248" t="s">
        <v>570</v>
      </c>
      <c r="G339" s="245"/>
      <c r="H339" s="249">
        <v>24.437999999999999</v>
      </c>
      <c r="I339" s="250"/>
      <c r="J339" s="245"/>
      <c r="K339" s="245"/>
      <c r="L339" s="251"/>
      <c r="M339" s="252"/>
      <c r="N339" s="253"/>
      <c r="O339" s="253"/>
      <c r="P339" s="253"/>
      <c r="Q339" s="253"/>
      <c r="R339" s="253"/>
      <c r="S339" s="253"/>
      <c r="T339" s="25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5" t="s">
        <v>151</v>
      </c>
      <c r="AU339" s="255" t="s">
        <v>90</v>
      </c>
      <c r="AV339" s="13" t="s">
        <v>90</v>
      </c>
      <c r="AW339" s="13" t="s">
        <v>4</v>
      </c>
      <c r="AX339" s="13" t="s">
        <v>88</v>
      </c>
      <c r="AY339" s="255" t="s">
        <v>141</v>
      </c>
    </row>
    <row r="340" s="2" customFormat="1" ht="16.5" customHeight="1">
      <c r="A340" s="39"/>
      <c r="B340" s="40"/>
      <c r="C340" s="231" t="s">
        <v>571</v>
      </c>
      <c r="D340" s="231" t="s">
        <v>144</v>
      </c>
      <c r="E340" s="232" t="s">
        <v>572</v>
      </c>
      <c r="F340" s="233" t="s">
        <v>573</v>
      </c>
      <c r="G340" s="234" t="s">
        <v>160</v>
      </c>
      <c r="H340" s="235">
        <v>1.29</v>
      </c>
      <c r="I340" s="236"/>
      <c r="J340" s="237">
        <f>ROUND(I340*H340,2)</f>
        <v>0</v>
      </c>
      <c r="K340" s="233" t="s">
        <v>148</v>
      </c>
      <c r="L340" s="45"/>
      <c r="M340" s="238" t="s">
        <v>1</v>
      </c>
      <c r="N340" s="239" t="s">
        <v>48</v>
      </c>
      <c r="O340" s="92"/>
      <c r="P340" s="240">
        <f>O340*H340</f>
        <v>0</v>
      </c>
      <c r="Q340" s="240">
        <v>0</v>
      </c>
      <c r="R340" s="240">
        <f>Q340*H340</f>
        <v>0</v>
      </c>
      <c r="S340" s="240">
        <v>0</v>
      </c>
      <c r="T340" s="24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2" t="s">
        <v>222</v>
      </c>
      <c r="AT340" s="242" t="s">
        <v>144</v>
      </c>
      <c r="AU340" s="242" t="s">
        <v>90</v>
      </c>
      <c r="AY340" s="17" t="s">
        <v>141</v>
      </c>
      <c r="BE340" s="243">
        <f>IF(N340="základní",J340,0)</f>
        <v>0</v>
      </c>
      <c r="BF340" s="243">
        <f>IF(N340="snížená",J340,0)</f>
        <v>0</v>
      </c>
      <c r="BG340" s="243">
        <f>IF(N340="zákl. přenesená",J340,0)</f>
        <v>0</v>
      </c>
      <c r="BH340" s="243">
        <f>IF(N340="sníž. přenesená",J340,0)</f>
        <v>0</v>
      </c>
      <c r="BI340" s="243">
        <f>IF(N340="nulová",J340,0)</f>
        <v>0</v>
      </c>
      <c r="BJ340" s="17" t="s">
        <v>88</v>
      </c>
      <c r="BK340" s="243">
        <f>ROUND(I340*H340,2)</f>
        <v>0</v>
      </c>
      <c r="BL340" s="17" t="s">
        <v>222</v>
      </c>
      <c r="BM340" s="242" t="s">
        <v>574</v>
      </c>
    </row>
    <row r="341" s="2" customFormat="1" ht="16.5" customHeight="1">
      <c r="A341" s="39"/>
      <c r="B341" s="40"/>
      <c r="C341" s="231" t="s">
        <v>575</v>
      </c>
      <c r="D341" s="231" t="s">
        <v>144</v>
      </c>
      <c r="E341" s="232" t="s">
        <v>576</v>
      </c>
      <c r="F341" s="233" t="s">
        <v>577</v>
      </c>
      <c r="G341" s="234" t="s">
        <v>160</v>
      </c>
      <c r="H341" s="235">
        <v>1.29</v>
      </c>
      <c r="I341" s="236"/>
      <c r="J341" s="237">
        <f>ROUND(I341*H341,2)</f>
        <v>0</v>
      </c>
      <c r="K341" s="233" t="s">
        <v>148</v>
      </c>
      <c r="L341" s="45"/>
      <c r="M341" s="238" t="s">
        <v>1</v>
      </c>
      <c r="N341" s="239" t="s">
        <v>48</v>
      </c>
      <c r="O341" s="92"/>
      <c r="P341" s="240">
        <f>O341*H341</f>
        <v>0</v>
      </c>
      <c r="Q341" s="240">
        <v>0</v>
      </c>
      <c r="R341" s="240">
        <f>Q341*H341</f>
        <v>0</v>
      </c>
      <c r="S341" s="240">
        <v>0</v>
      </c>
      <c r="T341" s="24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2" t="s">
        <v>222</v>
      </c>
      <c r="AT341" s="242" t="s">
        <v>144</v>
      </c>
      <c r="AU341" s="242" t="s">
        <v>90</v>
      </c>
      <c r="AY341" s="17" t="s">
        <v>141</v>
      </c>
      <c r="BE341" s="243">
        <f>IF(N341="základní",J341,0)</f>
        <v>0</v>
      </c>
      <c r="BF341" s="243">
        <f>IF(N341="snížená",J341,0)</f>
        <v>0</v>
      </c>
      <c r="BG341" s="243">
        <f>IF(N341="zákl. přenesená",J341,0)</f>
        <v>0</v>
      </c>
      <c r="BH341" s="243">
        <f>IF(N341="sníž. přenesená",J341,0)</f>
        <v>0</v>
      </c>
      <c r="BI341" s="243">
        <f>IF(N341="nulová",J341,0)</f>
        <v>0</v>
      </c>
      <c r="BJ341" s="17" t="s">
        <v>88</v>
      </c>
      <c r="BK341" s="243">
        <f>ROUND(I341*H341,2)</f>
        <v>0</v>
      </c>
      <c r="BL341" s="17" t="s">
        <v>222</v>
      </c>
      <c r="BM341" s="242" t="s">
        <v>578</v>
      </c>
    </row>
    <row r="342" s="12" customFormat="1" ht="22.8" customHeight="1">
      <c r="A342" s="12"/>
      <c r="B342" s="215"/>
      <c r="C342" s="216"/>
      <c r="D342" s="217" t="s">
        <v>82</v>
      </c>
      <c r="E342" s="229" t="s">
        <v>579</v>
      </c>
      <c r="F342" s="229" t="s">
        <v>580</v>
      </c>
      <c r="G342" s="216"/>
      <c r="H342" s="216"/>
      <c r="I342" s="219"/>
      <c r="J342" s="230">
        <f>BK342</f>
        <v>0</v>
      </c>
      <c r="K342" s="216"/>
      <c r="L342" s="221"/>
      <c r="M342" s="222"/>
      <c r="N342" s="223"/>
      <c r="O342" s="223"/>
      <c r="P342" s="224">
        <f>SUM(P343:P369)</f>
        <v>0</v>
      </c>
      <c r="Q342" s="223"/>
      <c r="R342" s="224">
        <f>SUM(R343:R369)</f>
        <v>0.70591490000000001</v>
      </c>
      <c r="S342" s="223"/>
      <c r="T342" s="225">
        <f>SUM(T343:T369)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6" t="s">
        <v>90</v>
      </c>
      <c r="AT342" s="227" t="s">
        <v>82</v>
      </c>
      <c r="AU342" s="227" t="s">
        <v>88</v>
      </c>
      <c r="AY342" s="226" t="s">
        <v>141</v>
      </c>
      <c r="BK342" s="228">
        <f>SUM(BK343:BK369)</f>
        <v>0</v>
      </c>
    </row>
    <row r="343" s="2" customFormat="1" ht="16.5" customHeight="1">
      <c r="A343" s="39"/>
      <c r="B343" s="40"/>
      <c r="C343" s="231" t="s">
        <v>581</v>
      </c>
      <c r="D343" s="231" t="s">
        <v>144</v>
      </c>
      <c r="E343" s="232" t="s">
        <v>582</v>
      </c>
      <c r="F343" s="233" t="s">
        <v>583</v>
      </c>
      <c r="G343" s="234" t="s">
        <v>171</v>
      </c>
      <c r="H343" s="235">
        <v>7.6799999999999997</v>
      </c>
      <c r="I343" s="236"/>
      <c r="J343" s="237">
        <f>ROUND(I343*H343,2)</f>
        <v>0</v>
      </c>
      <c r="K343" s="233" t="s">
        <v>148</v>
      </c>
      <c r="L343" s="45"/>
      <c r="M343" s="238" t="s">
        <v>1</v>
      </c>
      <c r="N343" s="239" t="s">
        <v>48</v>
      </c>
      <c r="O343" s="92"/>
      <c r="P343" s="240">
        <f>O343*H343</f>
        <v>0</v>
      </c>
      <c r="Q343" s="240">
        <v>0</v>
      </c>
      <c r="R343" s="240">
        <f>Q343*H343</f>
        <v>0</v>
      </c>
      <c r="S343" s="240">
        <v>0</v>
      </c>
      <c r="T343" s="24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2" t="s">
        <v>222</v>
      </c>
      <c r="AT343" s="242" t="s">
        <v>144</v>
      </c>
      <c r="AU343" s="242" t="s">
        <v>90</v>
      </c>
      <c r="AY343" s="17" t="s">
        <v>141</v>
      </c>
      <c r="BE343" s="243">
        <f>IF(N343="základní",J343,0)</f>
        <v>0</v>
      </c>
      <c r="BF343" s="243">
        <f>IF(N343="snížená",J343,0)</f>
        <v>0</v>
      </c>
      <c r="BG343" s="243">
        <f>IF(N343="zákl. přenesená",J343,0)</f>
        <v>0</v>
      </c>
      <c r="BH343" s="243">
        <f>IF(N343="sníž. přenesená",J343,0)</f>
        <v>0</v>
      </c>
      <c r="BI343" s="243">
        <f>IF(N343="nulová",J343,0)</f>
        <v>0</v>
      </c>
      <c r="BJ343" s="17" t="s">
        <v>88</v>
      </c>
      <c r="BK343" s="243">
        <f>ROUND(I343*H343,2)</f>
        <v>0</v>
      </c>
      <c r="BL343" s="17" t="s">
        <v>222</v>
      </c>
      <c r="BM343" s="242" t="s">
        <v>584</v>
      </c>
    </row>
    <row r="344" s="13" customFormat="1">
      <c r="A344" s="13"/>
      <c r="B344" s="244"/>
      <c r="C344" s="245"/>
      <c r="D344" s="246" t="s">
        <v>151</v>
      </c>
      <c r="E344" s="247" t="s">
        <v>1</v>
      </c>
      <c r="F344" s="248" t="s">
        <v>189</v>
      </c>
      <c r="G344" s="245"/>
      <c r="H344" s="249">
        <v>7.6799999999999997</v>
      </c>
      <c r="I344" s="250"/>
      <c r="J344" s="245"/>
      <c r="K344" s="245"/>
      <c r="L344" s="251"/>
      <c r="M344" s="252"/>
      <c r="N344" s="253"/>
      <c r="O344" s="253"/>
      <c r="P344" s="253"/>
      <c r="Q344" s="253"/>
      <c r="R344" s="253"/>
      <c r="S344" s="253"/>
      <c r="T344" s="25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5" t="s">
        <v>151</v>
      </c>
      <c r="AU344" s="255" t="s">
        <v>90</v>
      </c>
      <c r="AV344" s="13" t="s">
        <v>90</v>
      </c>
      <c r="AW344" s="13" t="s">
        <v>38</v>
      </c>
      <c r="AX344" s="13" t="s">
        <v>88</v>
      </c>
      <c r="AY344" s="255" t="s">
        <v>141</v>
      </c>
    </row>
    <row r="345" s="2" customFormat="1" ht="16.5" customHeight="1">
      <c r="A345" s="39"/>
      <c r="B345" s="40"/>
      <c r="C345" s="256" t="s">
        <v>585</v>
      </c>
      <c r="D345" s="256" t="s">
        <v>213</v>
      </c>
      <c r="E345" s="257" t="s">
        <v>586</v>
      </c>
      <c r="F345" s="258" t="s">
        <v>587</v>
      </c>
      <c r="G345" s="259" t="s">
        <v>171</v>
      </c>
      <c r="H345" s="260">
        <v>7.8339999999999996</v>
      </c>
      <c r="I345" s="261"/>
      <c r="J345" s="262">
        <f>ROUND(I345*H345,2)</f>
        <v>0</v>
      </c>
      <c r="K345" s="258" t="s">
        <v>148</v>
      </c>
      <c r="L345" s="263"/>
      <c r="M345" s="264" t="s">
        <v>1</v>
      </c>
      <c r="N345" s="265" t="s">
        <v>48</v>
      </c>
      <c r="O345" s="92"/>
      <c r="P345" s="240">
        <f>O345*H345</f>
        <v>0</v>
      </c>
      <c r="Q345" s="240">
        <v>0.0040000000000000001</v>
      </c>
      <c r="R345" s="240">
        <f>Q345*H345</f>
        <v>0.031335999999999996</v>
      </c>
      <c r="S345" s="240">
        <v>0</v>
      </c>
      <c r="T345" s="24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2" t="s">
        <v>301</v>
      </c>
      <c r="AT345" s="242" t="s">
        <v>213</v>
      </c>
      <c r="AU345" s="242" t="s">
        <v>90</v>
      </c>
      <c r="AY345" s="17" t="s">
        <v>141</v>
      </c>
      <c r="BE345" s="243">
        <f>IF(N345="základní",J345,0)</f>
        <v>0</v>
      </c>
      <c r="BF345" s="243">
        <f>IF(N345="snížená",J345,0)</f>
        <v>0</v>
      </c>
      <c r="BG345" s="243">
        <f>IF(N345="zákl. přenesená",J345,0)</f>
        <v>0</v>
      </c>
      <c r="BH345" s="243">
        <f>IF(N345="sníž. přenesená",J345,0)</f>
        <v>0</v>
      </c>
      <c r="BI345" s="243">
        <f>IF(N345="nulová",J345,0)</f>
        <v>0</v>
      </c>
      <c r="BJ345" s="17" t="s">
        <v>88</v>
      </c>
      <c r="BK345" s="243">
        <f>ROUND(I345*H345,2)</f>
        <v>0</v>
      </c>
      <c r="BL345" s="17" t="s">
        <v>222</v>
      </c>
      <c r="BM345" s="242" t="s">
        <v>588</v>
      </c>
    </row>
    <row r="346" s="13" customFormat="1">
      <c r="A346" s="13"/>
      <c r="B346" s="244"/>
      <c r="C346" s="245"/>
      <c r="D346" s="246" t="s">
        <v>151</v>
      </c>
      <c r="E346" s="245"/>
      <c r="F346" s="248" t="s">
        <v>589</v>
      </c>
      <c r="G346" s="245"/>
      <c r="H346" s="249">
        <v>7.8339999999999996</v>
      </c>
      <c r="I346" s="250"/>
      <c r="J346" s="245"/>
      <c r="K346" s="245"/>
      <c r="L346" s="251"/>
      <c r="M346" s="252"/>
      <c r="N346" s="253"/>
      <c r="O346" s="253"/>
      <c r="P346" s="253"/>
      <c r="Q346" s="253"/>
      <c r="R346" s="253"/>
      <c r="S346" s="253"/>
      <c r="T346" s="25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5" t="s">
        <v>151</v>
      </c>
      <c r="AU346" s="255" t="s">
        <v>90</v>
      </c>
      <c r="AV346" s="13" t="s">
        <v>90</v>
      </c>
      <c r="AW346" s="13" t="s">
        <v>4</v>
      </c>
      <c r="AX346" s="13" t="s">
        <v>88</v>
      </c>
      <c r="AY346" s="255" t="s">
        <v>141</v>
      </c>
    </row>
    <row r="347" s="2" customFormat="1" ht="16.5" customHeight="1">
      <c r="A347" s="39"/>
      <c r="B347" s="40"/>
      <c r="C347" s="231" t="s">
        <v>590</v>
      </c>
      <c r="D347" s="231" t="s">
        <v>144</v>
      </c>
      <c r="E347" s="232" t="s">
        <v>591</v>
      </c>
      <c r="F347" s="233" t="s">
        <v>592</v>
      </c>
      <c r="G347" s="234" t="s">
        <v>165</v>
      </c>
      <c r="H347" s="235">
        <v>13.699999999999999</v>
      </c>
      <c r="I347" s="236"/>
      <c r="J347" s="237">
        <f>ROUND(I347*H347,2)</f>
        <v>0</v>
      </c>
      <c r="K347" s="233" t="s">
        <v>148</v>
      </c>
      <c r="L347" s="45"/>
      <c r="M347" s="238" t="s">
        <v>1</v>
      </c>
      <c r="N347" s="239" t="s">
        <v>48</v>
      </c>
      <c r="O347" s="92"/>
      <c r="P347" s="240">
        <f>O347*H347</f>
        <v>0</v>
      </c>
      <c r="Q347" s="240">
        <v>0</v>
      </c>
      <c r="R347" s="240">
        <f>Q347*H347</f>
        <v>0</v>
      </c>
      <c r="S347" s="240">
        <v>0</v>
      </c>
      <c r="T347" s="24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2" t="s">
        <v>222</v>
      </c>
      <c r="AT347" s="242" t="s">
        <v>144</v>
      </c>
      <c r="AU347" s="242" t="s">
        <v>90</v>
      </c>
      <c r="AY347" s="17" t="s">
        <v>141</v>
      </c>
      <c r="BE347" s="243">
        <f>IF(N347="základní",J347,0)</f>
        <v>0</v>
      </c>
      <c r="BF347" s="243">
        <f>IF(N347="snížená",J347,0)</f>
        <v>0</v>
      </c>
      <c r="BG347" s="243">
        <f>IF(N347="zákl. přenesená",J347,0)</f>
        <v>0</v>
      </c>
      <c r="BH347" s="243">
        <f>IF(N347="sníž. přenesená",J347,0)</f>
        <v>0</v>
      </c>
      <c r="BI347" s="243">
        <f>IF(N347="nulová",J347,0)</f>
        <v>0</v>
      </c>
      <c r="BJ347" s="17" t="s">
        <v>88</v>
      </c>
      <c r="BK347" s="243">
        <f>ROUND(I347*H347,2)</f>
        <v>0</v>
      </c>
      <c r="BL347" s="17" t="s">
        <v>222</v>
      </c>
      <c r="BM347" s="242" t="s">
        <v>593</v>
      </c>
    </row>
    <row r="348" s="13" customFormat="1">
      <c r="A348" s="13"/>
      <c r="B348" s="244"/>
      <c r="C348" s="245"/>
      <c r="D348" s="246" t="s">
        <v>151</v>
      </c>
      <c r="E348" s="247" t="s">
        <v>1</v>
      </c>
      <c r="F348" s="248" t="s">
        <v>594</v>
      </c>
      <c r="G348" s="245"/>
      <c r="H348" s="249">
        <v>13.699999999999999</v>
      </c>
      <c r="I348" s="250"/>
      <c r="J348" s="245"/>
      <c r="K348" s="245"/>
      <c r="L348" s="251"/>
      <c r="M348" s="252"/>
      <c r="N348" s="253"/>
      <c r="O348" s="253"/>
      <c r="P348" s="253"/>
      <c r="Q348" s="253"/>
      <c r="R348" s="253"/>
      <c r="S348" s="253"/>
      <c r="T348" s="25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5" t="s">
        <v>151</v>
      </c>
      <c r="AU348" s="255" t="s">
        <v>90</v>
      </c>
      <c r="AV348" s="13" t="s">
        <v>90</v>
      </c>
      <c r="AW348" s="13" t="s">
        <v>38</v>
      </c>
      <c r="AX348" s="13" t="s">
        <v>88</v>
      </c>
      <c r="AY348" s="255" t="s">
        <v>141</v>
      </c>
    </row>
    <row r="349" s="2" customFormat="1" ht="16.5" customHeight="1">
      <c r="A349" s="39"/>
      <c r="B349" s="40"/>
      <c r="C349" s="256" t="s">
        <v>595</v>
      </c>
      <c r="D349" s="256" t="s">
        <v>213</v>
      </c>
      <c r="E349" s="257" t="s">
        <v>596</v>
      </c>
      <c r="F349" s="258" t="s">
        <v>597</v>
      </c>
      <c r="G349" s="259" t="s">
        <v>165</v>
      </c>
      <c r="H349" s="260">
        <v>15.07</v>
      </c>
      <c r="I349" s="261"/>
      <c r="J349" s="262">
        <f>ROUND(I349*H349,2)</f>
        <v>0</v>
      </c>
      <c r="K349" s="258" t="s">
        <v>148</v>
      </c>
      <c r="L349" s="263"/>
      <c r="M349" s="264" t="s">
        <v>1</v>
      </c>
      <c r="N349" s="265" t="s">
        <v>48</v>
      </c>
      <c r="O349" s="92"/>
      <c r="P349" s="240">
        <f>O349*H349</f>
        <v>0</v>
      </c>
      <c r="Q349" s="240">
        <v>5.0000000000000002E-05</v>
      </c>
      <c r="R349" s="240">
        <f>Q349*H349</f>
        <v>0.00075350000000000005</v>
      </c>
      <c r="S349" s="240">
        <v>0</v>
      </c>
      <c r="T349" s="24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2" t="s">
        <v>301</v>
      </c>
      <c r="AT349" s="242" t="s">
        <v>213</v>
      </c>
      <c r="AU349" s="242" t="s">
        <v>90</v>
      </c>
      <c r="AY349" s="17" t="s">
        <v>141</v>
      </c>
      <c r="BE349" s="243">
        <f>IF(N349="základní",J349,0)</f>
        <v>0</v>
      </c>
      <c r="BF349" s="243">
        <f>IF(N349="snížená",J349,0)</f>
        <v>0</v>
      </c>
      <c r="BG349" s="243">
        <f>IF(N349="zákl. přenesená",J349,0)</f>
        <v>0</v>
      </c>
      <c r="BH349" s="243">
        <f>IF(N349="sníž. přenesená",J349,0)</f>
        <v>0</v>
      </c>
      <c r="BI349" s="243">
        <f>IF(N349="nulová",J349,0)</f>
        <v>0</v>
      </c>
      <c r="BJ349" s="17" t="s">
        <v>88</v>
      </c>
      <c r="BK349" s="243">
        <f>ROUND(I349*H349,2)</f>
        <v>0</v>
      </c>
      <c r="BL349" s="17" t="s">
        <v>222</v>
      </c>
      <c r="BM349" s="242" t="s">
        <v>598</v>
      </c>
    </row>
    <row r="350" s="13" customFormat="1">
      <c r="A350" s="13"/>
      <c r="B350" s="244"/>
      <c r="C350" s="245"/>
      <c r="D350" s="246" t="s">
        <v>151</v>
      </c>
      <c r="E350" s="245"/>
      <c r="F350" s="248" t="s">
        <v>599</v>
      </c>
      <c r="G350" s="245"/>
      <c r="H350" s="249">
        <v>15.07</v>
      </c>
      <c r="I350" s="250"/>
      <c r="J350" s="245"/>
      <c r="K350" s="245"/>
      <c r="L350" s="251"/>
      <c r="M350" s="252"/>
      <c r="N350" s="253"/>
      <c r="O350" s="253"/>
      <c r="P350" s="253"/>
      <c r="Q350" s="253"/>
      <c r="R350" s="253"/>
      <c r="S350" s="253"/>
      <c r="T350" s="25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5" t="s">
        <v>151</v>
      </c>
      <c r="AU350" s="255" t="s">
        <v>90</v>
      </c>
      <c r="AV350" s="13" t="s">
        <v>90</v>
      </c>
      <c r="AW350" s="13" t="s">
        <v>4</v>
      </c>
      <c r="AX350" s="13" t="s">
        <v>88</v>
      </c>
      <c r="AY350" s="255" t="s">
        <v>141</v>
      </c>
    </row>
    <row r="351" s="2" customFormat="1" ht="16.5" customHeight="1">
      <c r="A351" s="39"/>
      <c r="B351" s="40"/>
      <c r="C351" s="231" t="s">
        <v>600</v>
      </c>
      <c r="D351" s="231" t="s">
        <v>144</v>
      </c>
      <c r="E351" s="232" t="s">
        <v>601</v>
      </c>
      <c r="F351" s="233" t="s">
        <v>602</v>
      </c>
      <c r="G351" s="234" t="s">
        <v>171</v>
      </c>
      <c r="H351" s="235">
        <v>123.16500000000001</v>
      </c>
      <c r="I351" s="236"/>
      <c r="J351" s="237">
        <f>ROUND(I351*H351,2)</f>
        <v>0</v>
      </c>
      <c r="K351" s="233" t="s">
        <v>148</v>
      </c>
      <c r="L351" s="45"/>
      <c r="M351" s="238" t="s">
        <v>1</v>
      </c>
      <c r="N351" s="239" t="s">
        <v>48</v>
      </c>
      <c r="O351" s="92"/>
      <c r="P351" s="240">
        <f>O351*H351</f>
        <v>0</v>
      </c>
      <c r="Q351" s="240">
        <v>0.00012</v>
      </c>
      <c r="R351" s="240">
        <f>Q351*H351</f>
        <v>0.014779800000000001</v>
      </c>
      <c r="S351" s="240">
        <v>0</v>
      </c>
      <c r="T351" s="24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2" t="s">
        <v>222</v>
      </c>
      <c r="AT351" s="242" t="s">
        <v>144</v>
      </c>
      <c r="AU351" s="242" t="s">
        <v>90</v>
      </c>
      <c r="AY351" s="17" t="s">
        <v>141</v>
      </c>
      <c r="BE351" s="243">
        <f>IF(N351="základní",J351,0)</f>
        <v>0</v>
      </c>
      <c r="BF351" s="243">
        <f>IF(N351="snížená",J351,0)</f>
        <v>0</v>
      </c>
      <c r="BG351" s="243">
        <f>IF(N351="zákl. přenesená",J351,0)</f>
        <v>0</v>
      </c>
      <c r="BH351" s="243">
        <f>IF(N351="sníž. přenesená",J351,0)</f>
        <v>0</v>
      </c>
      <c r="BI351" s="243">
        <f>IF(N351="nulová",J351,0)</f>
        <v>0</v>
      </c>
      <c r="BJ351" s="17" t="s">
        <v>88</v>
      </c>
      <c r="BK351" s="243">
        <f>ROUND(I351*H351,2)</f>
        <v>0</v>
      </c>
      <c r="BL351" s="17" t="s">
        <v>222</v>
      </c>
      <c r="BM351" s="242" t="s">
        <v>603</v>
      </c>
    </row>
    <row r="352" s="13" customFormat="1">
      <c r="A352" s="13"/>
      <c r="B352" s="244"/>
      <c r="C352" s="245"/>
      <c r="D352" s="246" t="s">
        <v>151</v>
      </c>
      <c r="E352" s="247" t="s">
        <v>1</v>
      </c>
      <c r="F352" s="248" t="s">
        <v>498</v>
      </c>
      <c r="G352" s="245"/>
      <c r="H352" s="249">
        <v>35.189999999999998</v>
      </c>
      <c r="I352" s="250"/>
      <c r="J352" s="245"/>
      <c r="K352" s="245"/>
      <c r="L352" s="251"/>
      <c r="M352" s="252"/>
      <c r="N352" s="253"/>
      <c r="O352" s="253"/>
      <c r="P352" s="253"/>
      <c r="Q352" s="253"/>
      <c r="R352" s="253"/>
      <c r="S352" s="253"/>
      <c r="T352" s="25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5" t="s">
        <v>151</v>
      </c>
      <c r="AU352" s="255" t="s">
        <v>90</v>
      </c>
      <c r="AV352" s="13" t="s">
        <v>90</v>
      </c>
      <c r="AW352" s="13" t="s">
        <v>38</v>
      </c>
      <c r="AX352" s="13" t="s">
        <v>83</v>
      </c>
      <c r="AY352" s="255" t="s">
        <v>141</v>
      </c>
    </row>
    <row r="353" s="13" customFormat="1">
      <c r="A353" s="13"/>
      <c r="B353" s="244"/>
      <c r="C353" s="245"/>
      <c r="D353" s="246" t="s">
        <v>151</v>
      </c>
      <c r="E353" s="247" t="s">
        <v>1</v>
      </c>
      <c r="F353" s="248" t="s">
        <v>489</v>
      </c>
      <c r="G353" s="245"/>
      <c r="H353" s="249">
        <v>87.974999999999994</v>
      </c>
      <c r="I353" s="250"/>
      <c r="J353" s="245"/>
      <c r="K353" s="245"/>
      <c r="L353" s="251"/>
      <c r="M353" s="252"/>
      <c r="N353" s="253"/>
      <c r="O353" s="253"/>
      <c r="P353" s="253"/>
      <c r="Q353" s="253"/>
      <c r="R353" s="253"/>
      <c r="S353" s="253"/>
      <c r="T353" s="25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5" t="s">
        <v>151</v>
      </c>
      <c r="AU353" s="255" t="s">
        <v>90</v>
      </c>
      <c r="AV353" s="13" t="s">
        <v>90</v>
      </c>
      <c r="AW353" s="13" t="s">
        <v>38</v>
      </c>
      <c r="AX353" s="13" t="s">
        <v>83</v>
      </c>
      <c r="AY353" s="255" t="s">
        <v>141</v>
      </c>
    </row>
    <row r="354" s="15" customFormat="1">
      <c r="A354" s="15"/>
      <c r="B354" s="277"/>
      <c r="C354" s="278"/>
      <c r="D354" s="246" t="s">
        <v>151</v>
      </c>
      <c r="E354" s="279" t="s">
        <v>1</v>
      </c>
      <c r="F354" s="280" t="s">
        <v>360</v>
      </c>
      <c r="G354" s="278"/>
      <c r="H354" s="281">
        <v>123.16499999999999</v>
      </c>
      <c r="I354" s="282"/>
      <c r="J354" s="278"/>
      <c r="K354" s="278"/>
      <c r="L354" s="283"/>
      <c r="M354" s="284"/>
      <c r="N354" s="285"/>
      <c r="O354" s="285"/>
      <c r="P354" s="285"/>
      <c r="Q354" s="285"/>
      <c r="R354" s="285"/>
      <c r="S354" s="285"/>
      <c r="T354" s="286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87" t="s">
        <v>151</v>
      </c>
      <c r="AU354" s="287" t="s">
        <v>90</v>
      </c>
      <c r="AV354" s="15" t="s">
        <v>149</v>
      </c>
      <c r="AW354" s="15" t="s">
        <v>38</v>
      </c>
      <c r="AX354" s="15" t="s">
        <v>88</v>
      </c>
      <c r="AY354" s="287" t="s">
        <v>141</v>
      </c>
    </row>
    <row r="355" s="2" customFormat="1" ht="16.5" customHeight="1">
      <c r="A355" s="39"/>
      <c r="B355" s="40"/>
      <c r="C355" s="256" t="s">
        <v>604</v>
      </c>
      <c r="D355" s="256" t="s">
        <v>213</v>
      </c>
      <c r="E355" s="257" t="s">
        <v>605</v>
      </c>
      <c r="F355" s="258" t="s">
        <v>606</v>
      </c>
      <c r="G355" s="259" t="s">
        <v>171</v>
      </c>
      <c r="H355" s="260">
        <v>89.734999999999999</v>
      </c>
      <c r="I355" s="261"/>
      <c r="J355" s="262">
        <f>ROUND(I355*H355,2)</f>
        <v>0</v>
      </c>
      <c r="K355" s="258" t="s">
        <v>148</v>
      </c>
      <c r="L355" s="263"/>
      <c r="M355" s="264" t="s">
        <v>1</v>
      </c>
      <c r="N355" s="265" t="s">
        <v>48</v>
      </c>
      <c r="O355" s="92"/>
      <c r="P355" s="240">
        <f>O355*H355</f>
        <v>0</v>
      </c>
      <c r="Q355" s="240">
        <v>0.0028999999999999998</v>
      </c>
      <c r="R355" s="240">
        <f>Q355*H355</f>
        <v>0.2602315</v>
      </c>
      <c r="S355" s="240">
        <v>0</v>
      </c>
      <c r="T355" s="24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2" t="s">
        <v>301</v>
      </c>
      <c r="AT355" s="242" t="s">
        <v>213</v>
      </c>
      <c r="AU355" s="242" t="s">
        <v>90</v>
      </c>
      <c r="AY355" s="17" t="s">
        <v>141</v>
      </c>
      <c r="BE355" s="243">
        <f>IF(N355="základní",J355,0)</f>
        <v>0</v>
      </c>
      <c r="BF355" s="243">
        <f>IF(N355="snížená",J355,0)</f>
        <v>0</v>
      </c>
      <c r="BG355" s="243">
        <f>IF(N355="zákl. přenesená",J355,0)</f>
        <v>0</v>
      </c>
      <c r="BH355" s="243">
        <f>IF(N355="sníž. přenesená",J355,0)</f>
        <v>0</v>
      </c>
      <c r="BI355" s="243">
        <f>IF(N355="nulová",J355,0)</f>
        <v>0</v>
      </c>
      <c r="BJ355" s="17" t="s">
        <v>88</v>
      </c>
      <c r="BK355" s="243">
        <f>ROUND(I355*H355,2)</f>
        <v>0</v>
      </c>
      <c r="BL355" s="17" t="s">
        <v>222</v>
      </c>
      <c r="BM355" s="242" t="s">
        <v>607</v>
      </c>
    </row>
    <row r="356" s="13" customFormat="1">
      <c r="A356" s="13"/>
      <c r="B356" s="244"/>
      <c r="C356" s="245"/>
      <c r="D356" s="246" t="s">
        <v>151</v>
      </c>
      <c r="E356" s="247" t="s">
        <v>1</v>
      </c>
      <c r="F356" s="248" t="s">
        <v>489</v>
      </c>
      <c r="G356" s="245"/>
      <c r="H356" s="249">
        <v>87.974999999999994</v>
      </c>
      <c r="I356" s="250"/>
      <c r="J356" s="245"/>
      <c r="K356" s="245"/>
      <c r="L356" s="251"/>
      <c r="M356" s="252"/>
      <c r="N356" s="253"/>
      <c r="O356" s="253"/>
      <c r="P356" s="253"/>
      <c r="Q356" s="253"/>
      <c r="R356" s="253"/>
      <c r="S356" s="253"/>
      <c r="T356" s="25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5" t="s">
        <v>151</v>
      </c>
      <c r="AU356" s="255" t="s">
        <v>90</v>
      </c>
      <c r="AV356" s="13" t="s">
        <v>90</v>
      </c>
      <c r="AW356" s="13" t="s">
        <v>38</v>
      </c>
      <c r="AX356" s="13" t="s">
        <v>88</v>
      </c>
      <c r="AY356" s="255" t="s">
        <v>141</v>
      </c>
    </row>
    <row r="357" s="13" customFormat="1">
      <c r="A357" s="13"/>
      <c r="B357" s="244"/>
      <c r="C357" s="245"/>
      <c r="D357" s="246" t="s">
        <v>151</v>
      </c>
      <c r="E357" s="245"/>
      <c r="F357" s="248" t="s">
        <v>608</v>
      </c>
      <c r="G357" s="245"/>
      <c r="H357" s="249">
        <v>89.734999999999999</v>
      </c>
      <c r="I357" s="250"/>
      <c r="J357" s="245"/>
      <c r="K357" s="245"/>
      <c r="L357" s="251"/>
      <c r="M357" s="252"/>
      <c r="N357" s="253"/>
      <c r="O357" s="253"/>
      <c r="P357" s="253"/>
      <c r="Q357" s="253"/>
      <c r="R357" s="253"/>
      <c r="S357" s="253"/>
      <c r="T357" s="25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5" t="s">
        <v>151</v>
      </c>
      <c r="AU357" s="255" t="s">
        <v>90</v>
      </c>
      <c r="AV357" s="13" t="s">
        <v>90</v>
      </c>
      <c r="AW357" s="13" t="s">
        <v>4</v>
      </c>
      <c r="AX357" s="13" t="s">
        <v>88</v>
      </c>
      <c r="AY357" s="255" t="s">
        <v>141</v>
      </c>
    </row>
    <row r="358" s="2" customFormat="1" ht="16.5" customHeight="1">
      <c r="A358" s="39"/>
      <c r="B358" s="40"/>
      <c r="C358" s="256" t="s">
        <v>609</v>
      </c>
      <c r="D358" s="256" t="s">
        <v>213</v>
      </c>
      <c r="E358" s="257" t="s">
        <v>610</v>
      </c>
      <c r="F358" s="258" t="s">
        <v>611</v>
      </c>
      <c r="G358" s="259" t="s">
        <v>171</v>
      </c>
      <c r="H358" s="260">
        <v>24.969999999999999</v>
      </c>
      <c r="I358" s="261"/>
      <c r="J358" s="262">
        <f>ROUND(I358*H358,2)</f>
        <v>0</v>
      </c>
      <c r="K358" s="258" t="s">
        <v>148</v>
      </c>
      <c r="L358" s="263"/>
      <c r="M358" s="264" t="s">
        <v>1</v>
      </c>
      <c r="N358" s="265" t="s">
        <v>48</v>
      </c>
      <c r="O358" s="92"/>
      <c r="P358" s="240">
        <f>O358*H358</f>
        <v>0</v>
      </c>
      <c r="Q358" s="240">
        <v>0.0044999999999999997</v>
      </c>
      <c r="R358" s="240">
        <f>Q358*H358</f>
        <v>0.11236499999999999</v>
      </c>
      <c r="S358" s="240">
        <v>0</v>
      </c>
      <c r="T358" s="24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2" t="s">
        <v>301</v>
      </c>
      <c r="AT358" s="242" t="s">
        <v>213</v>
      </c>
      <c r="AU358" s="242" t="s">
        <v>90</v>
      </c>
      <c r="AY358" s="17" t="s">
        <v>141</v>
      </c>
      <c r="BE358" s="243">
        <f>IF(N358="základní",J358,0)</f>
        <v>0</v>
      </c>
      <c r="BF358" s="243">
        <f>IF(N358="snížená",J358,0)</f>
        <v>0</v>
      </c>
      <c r="BG358" s="243">
        <f>IF(N358="zákl. přenesená",J358,0)</f>
        <v>0</v>
      </c>
      <c r="BH358" s="243">
        <f>IF(N358="sníž. přenesená",J358,0)</f>
        <v>0</v>
      </c>
      <c r="BI358" s="243">
        <f>IF(N358="nulová",J358,0)</f>
        <v>0</v>
      </c>
      <c r="BJ358" s="17" t="s">
        <v>88</v>
      </c>
      <c r="BK358" s="243">
        <f>ROUND(I358*H358,2)</f>
        <v>0</v>
      </c>
      <c r="BL358" s="17" t="s">
        <v>222</v>
      </c>
      <c r="BM358" s="242" t="s">
        <v>612</v>
      </c>
    </row>
    <row r="359" s="13" customFormat="1">
      <c r="A359" s="13"/>
      <c r="B359" s="244"/>
      <c r="C359" s="245"/>
      <c r="D359" s="246" t="s">
        <v>151</v>
      </c>
      <c r="E359" s="247" t="s">
        <v>1</v>
      </c>
      <c r="F359" s="248" t="s">
        <v>613</v>
      </c>
      <c r="G359" s="245"/>
      <c r="H359" s="249">
        <v>24.48</v>
      </c>
      <c r="I359" s="250"/>
      <c r="J359" s="245"/>
      <c r="K359" s="245"/>
      <c r="L359" s="251"/>
      <c r="M359" s="252"/>
      <c r="N359" s="253"/>
      <c r="O359" s="253"/>
      <c r="P359" s="253"/>
      <c r="Q359" s="253"/>
      <c r="R359" s="253"/>
      <c r="S359" s="253"/>
      <c r="T359" s="25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5" t="s">
        <v>151</v>
      </c>
      <c r="AU359" s="255" t="s">
        <v>90</v>
      </c>
      <c r="AV359" s="13" t="s">
        <v>90</v>
      </c>
      <c r="AW359" s="13" t="s">
        <v>38</v>
      </c>
      <c r="AX359" s="13" t="s">
        <v>88</v>
      </c>
      <c r="AY359" s="255" t="s">
        <v>141</v>
      </c>
    </row>
    <row r="360" s="13" customFormat="1">
      <c r="A360" s="13"/>
      <c r="B360" s="244"/>
      <c r="C360" s="245"/>
      <c r="D360" s="246" t="s">
        <v>151</v>
      </c>
      <c r="E360" s="245"/>
      <c r="F360" s="248" t="s">
        <v>614</v>
      </c>
      <c r="G360" s="245"/>
      <c r="H360" s="249">
        <v>24.969999999999999</v>
      </c>
      <c r="I360" s="250"/>
      <c r="J360" s="245"/>
      <c r="K360" s="245"/>
      <c r="L360" s="251"/>
      <c r="M360" s="252"/>
      <c r="N360" s="253"/>
      <c r="O360" s="253"/>
      <c r="P360" s="253"/>
      <c r="Q360" s="253"/>
      <c r="R360" s="253"/>
      <c r="S360" s="253"/>
      <c r="T360" s="25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5" t="s">
        <v>151</v>
      </c>
      <c r="AU360" s="255" t="s">
        <v>90</v>
      </c>
      <c r="AV360" s="13" t="s">
        <v>90</v>
      </c>
      <c r="AW360" s="13" t="s">
        <v>4</v>
      </c>
      <c r="AX360" s="13" t="s">
        <v>88</v>
      </c>
      <c r="AY360" s="255" t="s">
        <v>141</v>
      </c>
    </row>
    <row r="361" s="2" customFormat="1" ht="16.5" customHeight="1">
      <c r="A361" s="39"/>
      <c r="B361" s="40"/>
      <c r="C361" s="256" t="s">
        <v>615</v>
      </c>
      <c r="D361" s="256" t="s">
        <v>213</v>
      </c>
      <c r="E361" s="257" t="s">
        <v>616</v>
      </c>
      <c r="F361" s="258" t="s">
        <v>617</v>
      </c>
      <c r="G361" s="259" t="s">
        <v>171</v>
      </c>
      <c r="H361" s="260">
        <v>10.924</v>
      </c>
      <c r="I361" s="261"/>
      <c r="J361" s="262">
        <f>ROUND(I361*H361,2)</f>
        <v>0</v>
      </c>
      <c r="K361" s="258" t="s">
        <v>148</v>
      </c>
      <c r="L361" s="263"/>
      <c r="M361" s="264" t="s">
        <v>1</v>
      </c>
      <c r="N361" s="265" t="s">
        <v>48</v>
      </c>
      <c r="O361" s="92"/>
      <c r="P361" s="240">
        <f>O361*H361</f>
        <v>0</v>
      </c>
      <c r="Q361" s="240">
        <v>0.0023999999999999998</v>
      </c>
      <c r="R361" s="240">
        <f>Q361*H361</f>
        <v>0.026217599999999997</v>
      </c>
      <c r="S361" s="240">
        <v>0</v>
      </c>
      <c r="T361" s="24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2" t="s">
        <v>301</v>
      </c>
      <c r="AT361" s="242" t="s">
        <v>213</v>
      </c>
      <c r="AU361" s="242" t="s">
        <v>90</v>
      </c>
      <c r="AY361" s="17" t="s">
        <v>141</v>
      </c>
      <c r="BE361" s="243">
        <f>IF(N361="základní",J361,0)</f>
        <v>0</v>
      </c>
      <c r="BF361" s="243">
        <f>IF(N361="snížená",J361,0)</f>
        <v>0</v>
      </c>
      <c r="BG361" s="243">
        <f>IF(N361="zákl. přenesená",J361,0)</f>
        <v>0</v>
      </c>
      <c r="BH361" s="243">
        <f>IF(N361="sníž. přenesená",J361,0)</f>
        <v>0</v>
      </c>
      <c r="BI361" s="243">
        <f>IF(N361="nulová",J361,0)</f>
        <v>0</v>
      </c>
      <c r="BJ361" s="17" t="s">
        <v>88</v>
      </c>
      <c r="BK361" s="243">
        <f>ROUND(I361*H361,2)</f>
        <v>0</v>
      </c>
      <c r="BL361" s="17" t="s">
        <v>222</v>
      </c>
      <c r="BM361" s="242" t="s">
        <v>618</v>
      </c>
    </row>
    <row r="362" s="13" customFormat="1">
      <c r="A362" s="13"/>
      <c r="B362" s="244"/>
      <c r="C362" s="245"/>
      <c r="D362" s="246" t="s">
        <v>151</v>
      </c>
      <c r="E362" s="247" t="s">
        <v>1</v>
      </c>
      <c r="F362" s="248" t="s">
        <v>619</v>
      </c>
      <c r="G362" s="245"/>
      <c r="H362" s="249">
        <v>10.710000000000001</v>
      </c>
      <c r="I362" s="250"/>
      <c r="J362" s="245"/>
      <c r="K362" s="245"/>
      <c r="L362" s="251"/>
      <c r="M362" s="252"/>
      <c r="N362" s="253"/>
      <c r="O362" s="253"/>
      <c r="P362" s="253"/>
      <c r="Q362" s="253"/>
      <c r="R362" s="253"/>
      <c r="S362" s="253"/>
      <c r="T362" s="25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5" t="s">
        <v>151</v>
      </c>
      <c r="AU362" s="255" t="s">
        <v>90</v>
      </c>
      <c r="AV362" s="13" t="s">
        <v>90</v>
      </c>
      <c r="AW362" s="13" t="s">
        <v>38</v>
      </c>
      <c r="AX362" s="13" t="s">
        <v>88</v>
      </c>
      <c r="AY362" s="255" t="s">
        <v>141</v>
      </c>
    </row>
    <row r="363" s="13" customFormat="1">
      <c r="A363" s="13"/>
      <c r="B363" s="244"/>
      <c r="C363" s="245"/>
      <c r="D363" s="246" t="s">
        <v>151</v>
      </c>
      <c r="E363" s="245"/>
      <c r="F363" s="248" t="s">
        <v>620</v>
      </c>
      <c r="G363" s="245"/>
      <c r="H363" s="249">
        <v>10.924</v>
      </c>
      <c r="I363" s="250"/>
      <c r="J363" s="245"/>
      <c r="K363" s="245"/>
      <c r="L363" s="251"/>
      <c r="M363" s="252"/>
      <c r="N363" s="253"/>
      <c r="O363" s="253"/>
      <c r="P363" s="253"/>
      <c r="Q363" s="253"/>
      <c r="R363" s="253"/>
      <c r="S363" s="253"/>
      <c r="T363" s="25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5" t="s">
        <v>151</v>
      </c>
      <c r="AU363" s="255" t="s">
        <v>90</v>
      </c>
      <c r="AV363" s="13" t="s">
        <v>90</v>
      </c>
      <c r="AW363" s="13" t="s">
        <v>4</v>
      </c>
      <c r="AX363" s="13" t="s">
        <v>88</v>
      </c>
      <c r="AY363" s="255" t="s">
        <v>141</v>
      </c>
    </row>
    <row r="364" s="2" customFormat="1" ht="16.5" customHeight="1">
      <c r="A364" s="39"/>
      <c r="B364" s="40"/>
      <c r="C364" s="231" t="s">
        <v>621</v>
      </c>
      <c r="D364" s="231" t="s">
        <v>144</v>
      </c>
      <c r="E364" s="232" t="s">
        <v>622</v>
      </c>
      <c r="F364" s="233" t="s">
        <v>623</v>
      </c>
      <c r="G364" s="234" t="s">
        <v>171</v>
      </c>
      <c r="H364" s="235">
        <v>87.974999999999994</v>
      </c>
      <c r="I364" s="236"/>
      <c r="J364" s="237">
        <f>ROUND(I364*H364,2)</f>
        <v>0</v>
      </c>
      <c r="K364" s="233" t="s">
        <v>148</v>
      </c>
      <c r="L364" s="45"/>
      <c r="M364" s="238" t="s">
        <v>1</v>
      </c>
      <c r="N364" s="239" t="s">
        <v>48</v>
      </c>
      <c r="O364" s="92"/>
      <c r="P364" s="240">
        <f>O364*H364</f>
        <v>0</v>
      </c>
      <c r="Q364" s="240">
        <v>0</v>
      </c>
      <c r="R364" s="240">
        <f>Q364*H364</f>
        <v>0</v>
      </c>
      <c r="S364" s="240">
        <v>0</v>
      </c>
      <c r="T364" s="24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2" t="s">
        <v>222</v>
      </c>
      <c r="AT364" s="242" t="s">
        <v>144</v>
      </c>
      <c r="AU364" s="242" t="s">
        <v>90</v>
      </c>
      <c r="AY364" s="17" t="s">
        <v>141</v>
      </c>
      <c r="BE364" s="243">
        <f>IF(N364="základní",J364,0)</f>
        <v>0</v>
      </c>
      <c r="BF364" s="243">
        <f>IF(N364="snížená",J364,0)</f>
        <v>0</v>
      </c>
      <c r="BG364" s="243">
        <f>IF(N364="zákl. přenesená",J364,0)</f>
        <v>0</v>
      </c>
      <c r="BH364" s="243">
        <f>IF(N364="sníž. přenesená",J364,0)</f>
        <v>0</v>
      </c>
      <c r="BI364" s="243">
        <f>IF(N364="nulová",J364,0)</f>
        <v>0</v>
      </c>
      <c r="BJ364" s="17" t="s">
        <v>88</v>
      </c>
      <c r="BK364" s="243">
        <f>ROUND(I364*H364,2)</f>
        <v>0</v>
      </c>
      <c r="BL364" s="17" t="s">
        <v>222</v>
      </c>
      <c r="BM364" s="242" t="s">
        <v>624</v>
      </c>
    </row>
    <row r="365" s="13" customFormat="1">
      <c r="A365" s="13"/>
      <c r="B365" s="244"/>
      <c r="C365" s="245"/>
      <c r="D365" s="246" t="s">
        <v>151</v>
      </c>
      <c r="E365" s="247" t="s">
        <v>1</v>
      </c>
      <c r="F365" s="248" t="s">
        <v>625</v>
      </c>
      <c r="G365" s="245"/>
      <c r="H365" s="249">
        <v>87.974999999999994</v>
      </c>
      <c r="I365" s="250"/>
      <c r="J365" s="245"/>
      <c r="K365" s="245"/>
      <c r="L365" s="251"/>
      <c r="M365" s="252"/>
      <c r="N365" s="253"/>
      <c r="O365" s="253"/>
      <c r="P365" s="253"/>
      <c r="Q365" s="253"/>
      <c r="R365" s="253"/>
      <c r="S365" s="253"/>
      <c r="T365" s="25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5" t="s">
        <v>151</v>
      </c>
      <c r="AU365" s="255" t="s">
        <v>90</v>
      </c>
      <c r="AV365" s="13" t="s">
        <v>90</v>
      </c>
      <c r="AW365" s="13" t="s">
        <v>38</v>
      </c>
      <c r="AX365" s="13" t="s">
        <v>88</v>
      </c>
      <c r="AY365" s="255" t="s">
        <v>141</v>
      </c>
    </row>
    <row r="366" s="2" customFormat="1" ht="16.5" customHeight="1">
      <c r="A366" s="39"/>
      <c r="B366" s="40"/>
      <c r="C366" s="256" t="s">
        <v>626</v>
      </c>
      <c r="D366" s="256" t="s">
        <v>213</v>
      </c>
      <c r="E366" s="257" t="s">
        <v>605</v>
      </c>
      <c r="F366" s="258" t="s">
        <v>606</v>
      </c>
      <c r="G366" s="259" t="s">
        <v>171</v>
      </c>
      <c r="H366" s="260">
        <v>89.734999999999999</v>
      </c>
      <c r="I366" s="261"/>
      <c r="J366" s="262">
        <f>ROUND(I366*H366,2)</f>
        <v>0</v>
      </c>
      <c r="K366" s="258" t="s">
        <v>148</v>
      </c>
      <c r="L366" s="263"/>
      <c r="M366" s="264" t="s">
        <v>1</v>
      </c>
      <c r="N366" s="265" t="s">
        <v>48</v>
      </c>
      <c r="O366" s="92"/>
      <c r="P366" s="240">
        <f>O366*H366</f>
        <v>0</v>
      </c>
      <c r="Q366" s="240">
        <v>0.0028999999999999998</v>
      </c>
      <c r="R366" s="240">
        <f>Q366*H366</f>
        <v>0.2602315</v>
      </c>
      <c r="S366" s="240">
        <v>0</v>
      </c>
      <c r="T366" s="24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2" t="s">
        <v>301</v>
      </c>
      <c r="AT366" s="242" t="s">
        <v>213</v>
      </c>
      <c r="AU366" s="242" t="s">
        <v>90</v>
      </c>
      <c r="AY366" s="17" t="s">
        <v>141</v>
      </c>
      <c r="BE366" s="243">
        <f>IF(N366="základní",J366,0)</f>
        <v>0</v>
      </c>
      <c r="BF366" s="243">
        <f>IF(N366="snížená",J366,0)</f>
        <v>0</v>
      </c>
      <c r="BG366" s="243">
        <f>IF(N366="zákl. přenesená",J366,0)</f>
        <v>0</v>
      </c>
      <c r="BH366" s="243">
        <f>IF(N366="sníž. přenesená",J366,0)</f>
        <v>0</v>
      </c>
      <c r="BI366" s="243">
        <f>IF(N366="nulová",J366,0)</f>
        <v>0</v>
      </c>
      <c r="BJ366" s="17" t="s">
        <v>88</v>
      </c>
      <c r="BK366" s="243">
        <f>ROUND(I366*H366,2)</f>
        <v>0</v>
      </c>
      <c r="BL366" s="17" t="s">
        <v>222</v>
      </c>
      <c r="BM366" s="242" t="s">
        <v>627</v>
      </c>
    </row>
    <row r="367" s="13" customFormat="1">
      <c r="A367" s="13"/>
      <c r="B367" s="244"/>
      <c r="C367" s="245"/>
      <c r="D367" s="246" t="s">
        <v>151</v>
      </c>
      <c r="E367" s="245"/>
      <c r="F367" s="248" t="s">
        <v>608</v>
      </c>
      <c r="G367" s="245"/>
      <c r="H367" s="249">
        <v>89.734999999999999</v>
      </c>
      <c r="I367" s="250"/>
      <c r="J367" s="245"/>
      <c r="K367" s="245"/>
      <c r="L367" s="251"/>
      <c r="M367" s="252"/>
      <c r="N367" s="253"/>
      <c r="O367" s="253"/>
      <c r="P367" s="253"/>
      <c r="Q367" s="253"/>
      <c r="R367" s="253"/>
      <c r="S367" s="253"/>
      <c r="T367" s="25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5" t="s">
        <v>151</v>
      </c>
      <c r="AU367" s="255" t="s">
        <v>90</v>
      </c>
      <c r="AV367" s="13" t="s">
        <v>90</v>
      </c>
      <c r="AW367" s="13" t="s">
        <v>4</v>
      </c>
      <c r="AX367" s="13" t="s">
        <v>88</v>
      </c>
      <c r="AY367" s="255" t="s">
        <v>141</v>
      </c>
    </row>
    <row r="368" s="2" customFormat="1" ht="16.5" customHeight="1">
      <c r="A368" s="39"/>
      <c r="B368" s="40"/>
      <c r="C368" s="231" t="s">
        <v>628</v>
      </c>
      <c r="D368" s="231" t="s">
        <v>144</v>
      </c>
      <c r="E368" s="232" t="s">
        <v>629</v>
      </c>
      <c r="F368" s="233" t="s">
        <v>630</v>
      </c>
      <c r="G368" s="234" t="s">
        <v>160</v>
      </c>
      <c r="H368" s="235">
        <v>0.70599999999999996</v>
      </c>
      <c r="I368" s="236"/>
      <c r="J368" s="237">
        <f>ROUND(I368*H368,2)</f>
        <v>0</v>
      </c>
      <c r="K368" s="233" t="s">
        <v>148</v>
      </c>
      <c r="L368" s="45"/>
      <c r="M368" s="238" t="s">
        <v>1</v>
      </c>
      <c r="N368" s="239" t="s">
        <v>48</v>
      </c>
      <c r="O368" s="92"/>
      <c r="P368" s="240">
        <f>O368*H368</f>
        <v>0</v>
      </c>
      <c r="Q368" s="240">
        <v>0</v>
      </c>
      <c r="R368" s="240">
        <f>Q368*H368</f>
        <v>0</v>
      </c>
      <c r="S368" s="240">
        <v>0</v>
      </c>
      <c r="T368" s="24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2" t="s">
        <v>222</v>
      </c>
      <c r="AT368" s="242" t="s">
        <v>144</v>
      </c>
      <c r="AU368" s="242" t="s">
        <v>90</v>
      </c>
      <c r="AY368" s="17" t="s">
        <v>141</v>
      </c>
      <c r="BE368" s="243">
        <f>IF(N368="základní",J368,0)</f>
        <v>0</v>
      </c>
      <c r="BF368" s="243">
        <f>IF(N368="snížená",J368,0)</f>
        <v>0</v>
      </c>
      <c r="BG368" s="243">
        <f>IF(N368="zákl. přenesená",J368,0)</f>
        <v>0</v>
      </c>
      <c r="BH368" s="243">
        <f>IF(N368="sníž. přenesená",J368,0)</f>
        <v>0</v>
      </c>
      <c r="BI368" s="243">
        <f>IF(N368="nulová",J368,0)</f>
        <v>0</v>
      </c>
      <c r="BJ368" s="17" t="s">
        <v>88</v>
      </c>
      <c r="BK368" s="243">
        <f>ROUND(I368*H368,2)</f>
        <v>0</v>
      </c>
      <c r="BL368" s="17" t="s">
        <v>222</v>
      </c>
      <c r="BM368" s="242" t="s">
        <v>631</v>
      </c>
    </row>
    <row r="369" s="2" customFormat="1" ht="16.5" customHeight="1">
      <c r="A369" s="39"/>
      <c r="B369" s="40"/>
      <c r="C369" s="231" t="s">
        <v>632</v>
      </c>
      <c r="D369" s="231" t="s">
        <v>144</v>
      </c>
      <c r="E369" s="232" t="s">
        <v>633</v>
      </c>
      <c r="F369" s="233" t="s">
        <v>634</v>
      </c>
      <c r="G369" s="234" t="s">
        <v>160</v>
      </c>
      <c r="H369" s="235">
        <v>0.70599999999999996</v>
      </c>
      <c r="I369" s="236"/>
      <c r="J369" s="237">
        <f>ROUND(I369*H369,2)</f>
        <v>0</v>
      </c>
      <c r="K369" s="233" t="s">
        <v>148</v>
      </c>
      <c r="L369" s="45"/>
      <c r="M369" s="238" t="s">
        <v>1</v>
      </c>
      <c r="N369" s="239" t="s">
        <v>48</v>
      </c>
      <c r="O369" s="92"/>
      <c r="P369" s="240">
        <f>O369*H369</f>
        <v>0</v>
      </c>
      <c r="Q369" s="240">
        <v>0</v>
      </c>
      <c r="R369" s="240">
        <f>Q369*H369</f>
        <v>0</v>
      </c>
      <c r="S369" s="240">
        <v>0</v>
      </c>
      <c r="T369" s="24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2" t="s">
        <v>222</v>
      </c>
      <c r="AT369" s="242" t="s">
        <v>144</v>
      </c>
      <c r="AU369" s="242" t="s">
        <v>90</v>
      </c>
      <c r="AY369" s="17" t="s">
        <v>141</v>
      </c>
      <c r="BE369" s="243">
        <f>IF(N369="základní",J369,0)</f>
        <v>0</v>
      </c>
      <c r="BF369" s="243">
        <f>IF(N369="snížená",J369,0)</f>
        <v>0</v>
      </c>
      <c r="BG369" s="243">
        <f>IF(N369="zákl. přenesená",J369,0)</f>
        <v>0</v>
      </c>
      <c r="BH369" s="243">
        <f>IF(N369="sníž. přenesená",J369,0)</f>
        <v>0</v>
      </c>
      <c r="BI369" s="243">
        <f>IF(N369="nulová",J369,0)</f>
        <v>0</v>
      </c>
      <c r="BJ369" s="17" t="s">
        <v>88</v>
      </c>
      <c r="BK369" s="243">
        <f>ROUND(I369*H369,2)</f>
        <v>0</v>
      </c>
      <c r="BL369" s="17" t="s">
        <v>222</v>
      </c>
      <c r="BM369" s="242" t="s">
        <v>635</v>
      </c>
    </row>
    <row r="370" s="12" customFormat="1" ht="22.8" customHeight="1">
      <c r="A370" s="12"/>
      <c r="B370" s="215"/>
      <c r="C370" s="216"/>
      <c r="D370" s="217" t="s">
        <v>82</v>
      </c>
      <c r="E370" s="229" t="s">
        <v>636</v>
      </c>
      <c r="F370" s="229" t="s">
        <v>637</v>
      </c>
      <c r="G370" s="216"/>
      <c r="H370" s="216"/>
      <c r="I370" s="219"/>
      <c r="J370" s="230">
        <f>BK370</f>
        <v>0</v>
      </c>
      <c r="K370" s="216"/>
      <c r="L370" s="221"/>
      <c r="M370" s="222"/>
      <c r="N370" s="223"/>
      <c r="O370" s="223"/>
      <c r="P370" s="224">
        <f>SUM(P371:P372)</f>
        <v>0</v>
      </c>
      <c r="Q370" s="223"/>
      <c r="R370" s="224">
        <f>SUM(R371:R372)</f>
        <v>0.0021299999999999999</v>
      </c>
      <c r="S370" s="223"/>
      <c r="T370" s="225">
        <f>SUM(T371:T372)</f>
        <v>0.02307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26" t="s">
        <v>90</v>
      </c>
      <c r="AT370" s="227" t="s">
        <v>82</v>
      </c>
      <c r="AU370" s="227" t="s">
        <v>88</v>
      </c>
      <c r="AY370" s="226" t="s">
        <v>141</v>
      </c>
      <c r="BK370" s="228">
        <f>SUM(BK371:BK372)</f>
        <v>0</v>
      </c>
    </row>
    <row r="371" s="2" customFormat="1" ht="16.5" customHeight="1">
      <c r="A371" s="39"/>
      <c r="B371" s="40"/>
      <c r="C371" s="231" t="s">
        <v>638</v>
      </c>
      <c r="D371" s="231" t="s">
        <v>144</v>
      </c>
      <c r="E371" s="232" t="s">
        <v>639</v>
      </c>
      <c r="F371" s="233" t="s">
        <v>640</v>
      </c>
      <c r="G371" s="234" t="s">
        <v>147</v>
      </c>
      <c r="H371" s="235">
        <v>1</v>
      </c>
      <c r="I371" s="236"/>
      <c r="J371" s="237">
        <f>ROUND(I371*H371,2)</f>
        <v>0</v>
      </c>
      <c r="K371" s="233" t="s">
        <v>148</v>
      </c>
      <c r="L371" s="45"/>
      <c r="M371" s="238" t="s">
        <v>1</v>
      </c>
      <c r="N371" s="239" t="s">
        <v>48</v>
      </c>
      <c r="O371" s="92"/>
      <c r="P371" s="240">
        <f>O371*H371</f>
        <v>0</v>
      </c>
      <c r="Q371" s="240">
        <v>0</v>
      </c>
      <c r="R371" s="240">
        <f>Q371*H371</f>
        <v>0</v>
      </c>
      <c r="S371" s="240">
        <v>0.02307</v>
      </c>
      <c r="T371" s="241">
        <f>S371*H371</f>
        <v>0.02307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2" t="s">
        <v>222</v>
      </c>
      <c r="AT371" s="242" t="s">
        <v>144</v>
      </c>
      <c r="AU371" s="242" t="s">
        <v>90</v>
      </c>
      <c r="AY371" s="17" t="s">
        <v>141</v>
      </c>
      <c r="BE371" s="243">
        <f>IF(N371="základní",J371,0)</f>
        <v>0</v>
      </c>
      <c r="BF371" s="243">
        <f>IF(N371="snížená",J371,0)</f>
        <v>0</v>
      </c>
      <c r="BG371" s="243">
        <f>IF(N371="zákl. přenesená",J371,0)</f>
        <v>0</v>
      </c>
      <c r="BH371" s="243">
        <f>IF(N371="sníž. přenesená",J371,0)</f>
        <v>0</v>
      </c>
      <c r="BI371" s="243">
        <f>IF(N371="nulová",J371,0)</f>
        <v>0</v>
      </c>
      <c r="BJ371" s="17" t="s">
        <v>88</v>
      </c>
      <c r="BK371" s="243">
        <f>ROUND(I371*H371,2)</f>
        <v>0</v>
      </c>
      <c r="BL371" s="17" t="s">
        <v>222</v>
      </c>
      <c r="BM371" s="242" t="s">
        <v>641</v>
      </c>
    </row>
    <row r="372" s="2" customFormat="1" ht="21.75" customHeight="1">
      <c r="A372" s="39"/>
      <c r="B372" s="40"/>
      <c r="C372" s="231" t="s">
        <v>642</v>
      </c>
      <c r="D372" s="231" t="s">
        <v>144</v>
      </c>
      <c r="E372" s="232" t="s">
        <v>643</v>
      </c>
      <c r="F372" s="233" t="s">
        <v>644</v>
      </c>
      <c r="G372" s="234" t="s">
        <v>147</v>
      </c>
      <c r="H372" s="235">
        <v>1</v>
      </c>
      <c r="I372" s="236"/>
      <c r="J372" s="237">
        <f>ROUND(I372*H372,2)</f>
        <v>0</v>
      </c>
      <c r="K372" s="233" t="s">
        <v>1</v>
      </c>
      <c r="L372" s="45"/>
      <c r="M372" s="238" t="s">
        <v>1</v>
      </c>
      <c r="N372" s="239" t="s">
        <v>48</v>
      </c>
      <c r="O372" s="92"/>
      <c r="P372" s="240">
        <f>O372*H372</f>
        <v>0</v>
      </c>
      <c r="Q372" s="240">
        <v>0.0021299999999999999</v>
      </c>
      <c r="R372" s="240">
        <f>Q372*H372</f>
        <v>0.0021299999999999999</v>
      </c>
      <c r="S372" s="240">
        <v>0</v>
      </c>
      <c r="T372" s="24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2" t="s">
        <v>222</v>
      </c>
      <c r="AT372" s="242" t="s">
        <v>144</v>
      </c>
      <c r="AU372" s="242" t="s">
        <v>90</v>
      </c>
      <c r="AY372" s="17" t="s">
        <v>141</v>
      </c>
      <c r="BE372" s="243">
        <f>IF(N372="základní",J372,0)</f>
        <v>0</v>
      </c>
      <c r="BF372" s="243">
        <f>IF(N372="snížená",J372,0)</f>
        <v>0</v>
      </c>
      <c r="BG372" s="243">
        <f>IF(N372="zákl. přenesená",J372,0)</f>
        <v>0</v>
      </c>
      <c r="BH372" s="243">
        <f>IF(N372="sníž. přenesená",J372,0)</f>
        <v>0</v>
      </c>
      <c r="BI372" s="243">
        <f>IF(N372="nulová",J372,0)</f>
        <v>0</v>
      </c>
      <c r="BJ372" s="17" t="s">
        <v>88</v>
      </c>
      <c r="BK372" s="243">
        <f>ROUND(I372*H372,2)</f>
        <v>0</v>
      </c>
      <c r="BL372" s="17" t="s">
        <v>222</v>
      </c>
      <c r="BM372" s="242" t="s">
        <v>645</v>
      </c>
    </row>
    <row r="373" s="12" customFormat="1" ht="22.8" customHeight="1">
      <c r="A373" s="12"/>
      <c r="B373" s="215"/>
      <c r="C373" s="216"/>
      <c r="D373" s="217" t="s">
        <v>82</v>
      </c>
      <c r="E373" s="229" t="s">
        <v>646</v>
      </c>
      <c r="F373" s="229" t="s">
        <v>647</v>
      </c>
      <c r="G373" s="216"/>
      <c r="H373" s="216"/>
      <c r="I373" s="219"/>
      <c r="J373" s="230">
        <f>BK373</f>
        <v>0</v>
      </c>
      <c r="K373" s="216"/>
      <c r="L373" s="221"/>
      <c r="M373" s="222"/>
      <c r="N373" s="223"/>
      <c r="O373" s="223"/>
      <c r="P373" s="224">
        <f>P374</f>
        <v>0</v>
      </c>
      <c r="Q373" s="223"/>
      <c r="R373" s="224">
        <f>R374</f>
        <v>0.0019499999999999999</v>
      </c>
      <c r="S373" s="223"/>
      <c r="T373" s="225">
        <f>T374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26" t="s">
        <v>90</v>
      </c>
      <c r="AT373" s="227" t="s">
        <v>82</v>
      </c>
      <c r="AU373" s="227" t="s">
        <v>88</v>
      </c>
      <c r="AY373" s="226" t="s">
        <v>141</v>
      </c>
      <c r="BK373" s="228">
        <f>BK374</f>
        <v>0</v>
      </c>
    </row>
    <row r="374" s="2" customFormat="1" ht="16.5" customHeight="1">
      <c r="A374" s="39"/>
      <c r="B374" s="40"/>
      <c r="C374" s="231" t="s">
        <v>648</v>
      </c>
      <c r="D374" s="231" t="s">
        <v>144</v>
      </c>
      <c r="E374" s="232" t="s">
        <v>649</v>
      </c>
      <c r="F374" s="233" t="s">
        <v>650</v>
      </c>
      <c r="G374" s="234" t="s">
        <v>651</v>
      </c>
      <c r="H374" s="235">
        <v>1</v>
      </c>
      <c r="I374" s="236"/>
      <c r="J374" s="237">
        <f>ROUND(I374*H374,2)</f>
        <v>0</v>
      </c>
      <c r="K374" s="233" t="s">
        <v>1</v>
      </c>
      <c r="L374" s="45"/>
      <c r="M374" s="238" t="s">
        <v>1</v>
      </c>
      <c r="N374" s="239" t="s">
        <v>48</v>
      </c>
      <c r="O374" s="92"/>
      <c r="P374" s="240">
        <f>O374*H374</f>
        <v>0</v>
      </c>
      <c r="Q374" s="240">
        <v>0.0019499999999999999</v>
      </c>
      <c r="R374" s="240">
        <f>Q374*H374</f>
        <v>0.0019499999999999999</v>
      </c>
      <c r="S374" s="240">
        <v>0</v>
      </c>
      <c r="T374" s="24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2" t="s">
        <v>222</v>
      </c>
      <c r="AT374" s="242" t="s">
        <v>144</v>
      </c>
      <c r="AU374" s="242" t="s">
        <v>90</v>
      </c>
      <c r="AY374" s="17" t="s">
        <v>141</v>
      </c>
      <c r="BE374" s="243">
        <f>IF(N374="základní",J374,0)</f>
        <v>0</v>
      </c>
      <c r="BF374" s="243">
        <f>IF(N374="snížená",J374,0)</f>
        <v>0</v>
      </c>
      <c r="BG374" s="243">
        <f>IF(N374="zákl. přenesená",J374,0)</f>
        <v>0</v>
      </c>
      <c r="BH374" s="243">
        <f>IF(N374="sníž. přenesená",J374,0)</f>
        <v>0</v>
      </c>
      <c r="BI374" s="243">
        <f>IF(N374="nulová",J374,0)</f>
        <v>0</v>
      </c>
      <c r="BJ374" s="17" t="s">
        <v>88</v>
      </c>
      <c r="BK374" s="243">
        <f>ROUND(I374*H374,2)</f>
        <v>0</v>
      </c>
      <c r="BL374" s="17" t="s">
        <v>222</v>
      </c>
      <c r="BM374" s="242" t="s">
        <v>652</v>
      </c>
    </row>
    <row r="375" s="12" customFormat="1" ht="22.8" customHeight="1">
      <c r="A375" s="12"/>
      <c r="B375" s="215"/>
      <c r="C375" s="216"/>
      <c r="D375" s="217" t="s">
        <v>82</v>
      </c>
      <c r="E375" s="229" t="s">
        <v>653</v>
      </c>
      <c r="F375" s="229" t="s">
        <v>654</v>
      </c>
      <c r="G375" s="216"/>
      <c r="H375" s="216"/>
      <c r="I375" s="219"/>
      <c r="J375" s="230">
        <f>BK375</f>
        <v>0</v>
      </c>
      <c r="K375" s="216"/>
      <c r="L375" s="221"/>
      <c r="M375" s="222"/>
      <c r="N375" s="223"/>
      <c r="O375" s="223"/>
      <c r="P375" s="224">
        <f>P376</f>
        <v>0</v>
      </c>
      <c r="Q375" s="223"/>
      <c r="R375" s="224">
        <f>R376</f>
        <v>0.094</v>
      </c>
      <c r="S375" s="223"/>
      <c r="T375" s="225">
        <f>T376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6" t="s">
        <v>90</v>
      </c>
      <c r="AT375" s="227" t="s">
        <v>82</v>
      </c>
      <c r="AU375" s="227" t="s">
        <v>88</v>
      </c>
      <c r="AY375" s="226" t="s">
        <v>141</v>
      </c>
      <c r="BK375" s="228">
        <f>BK376</f>
        <v>0</v>
      </c>
    </row>
    <row r="376" s="2" customFormat="1" ht="16.5" customHeight="1">
      <c r="A376" s="39"/>
      <c r="B376" s="40"/>
      <c r="C376" s="231" t="s">
        <v>655</v>
      </c>
      <c r="D376" s="231" t="s">
        <v>144</v>
      </c>
      <c r="E376" s="232" t="s">
        <v>656</v>
      </c>
      <c r="F376" s="233" t="s">
        <v>657</v>
      </c>
      <c r="G376" s="234" t="s">
        <v>651</v>
      </c>
      <c r="H376" s="235">
        <v>1</v>
      </c>
      <c r="I376" s="236"/>
      <c r="J376" s="237">
        <f>ROUND(I376*H376,2)</f>
        <v>0</v>
      </c>
      <c r="K376" s="233" t="s">
        <v>1</v>
      </c>
      <c r="L376" s="45"/>
      <c r="M376" s="238" t="s">
        <v>1</v>
      </c>
      <c r="N376" s="239" t="s">
        <v>48</v>
      </c>
      <c r="O376" s="92"/>
      <c r="P376" s="240">
        <f>O376*H376</f>
        <v>0</v>
      </c>
      <c r="Q376" s="240">
        <v>0.094</v>
      </c>
      <c r="R376" s="240">
        <f>Q376*H376</f>
        <v>0.094</v>
      </c>
      <c r="S376" s="240">
        <v>0</v>
      </c>
      <c r="T376" s="24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2" t="s">
        <v>222</v>
      </c>
      <c r="AT376" s="242" t="s">
        <v>144</v>
      </c>
      <c r="AU376" s="242" t="s">
        <v>90</v>
      </c>
      <c r="AY376" s="17" t="s">
        <v>141</v>
      </c>
      <c r="BE376" s="243">
        <f>IF(N376="základní",J376,0)</f>
        <v>0</v>
      </c>
      <c r="BF376" s="243">
        <f>IF(N376="snížená",J376,0)</f>
        <v>0</v>
      </c>
      <c r="BG376" s="243">
        <f>IF(N376="zákl. přenesená",J376,0)</f>
        <v>0</v>
      </c>
      <c r="BH376" s="243">
        <f>IF(N376="sníž. přenesená",J376,0)</f>
        <v>0</v>
      </c>
      <c r="BI376" s="243">
        <f>IF(N376="nulová",J376,0)</f>
        <v>0</v>
      </c>
      <c r="BJ376" s="17" t="s">
        <v>88</v>
      </c>
      <c r="BK376" s="243">
        <f>ROUND(I376*H376,2)</f>
        <v>0</v>
      </c>
      <c r="BL376" s="17" t="s">
        <v>222</v>
      </c>
      <c r="BM376" s="242" t="s">
        <v>658</v>
      </c>
    </row>
    <row r="377" s="12" customFormat="1" ht="22.8" customHeight="1">
      <c r="A377" s="12"/>
      <c r="B377" s="215"/>
      <c r="C377" s="216"/>
      <c r="D377" s="217" t="s">
        <v>82</v>
      </c>
      <c r="E377" s="229" t="s">
        <v>659</v>
      </c>
      <c r="F377" s="229" t="s">
        <v>660</v>
      </c>
      <c r="G377" s="216"/>
      <c r="H377" s="216"/>
      <c r="I377" s="219"/>
      <c r="J377" s="230">
        <f>BK377</f>
        <v>0</v>
      </c>
      <c r="K377" s="216"/>
      <c r="L377" s="221"/>
      <c r="M377" s="222"/>
      <c r="N377" s="223"/>
      <c r="O377" s="223"/>
      <c r="P377" s="224">
        <f>P378</f>
        <v>0</v>
      </c>
      <c r="Q377" s="223"/>
      <c r="R377" s="224">
        <f>R378</f>
        <v>0</v>
      </c>
      <c r="S377" s="223"/>
      <c r="T377" s="225">
        <f>T378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26" t="s">
        <v>90</v>
      </c>
      <c r="AT377" s="227" t="s">
        <v>82</v>
      </c>
      <c r="AU377" s="227" t="s">
        <v>88</v>
      </c>
      <c r="AY377" s="226" t="s">
        <v>141</v>
      </c>
      <c r="BK377" s="228">
        <f>BK378</f>
        <v>0</v>
      </c>
    </row>
    <row r="378" s="2" customFormat="1" ht="16.5" customHeight="1">
      <c r="A378" s="39"/>
      <c r="B378" s="40"/>
      <c r="C378" s="231" t="s">
        <v>661</v>
      </c>
      <c r="D378" s="231" t="s">
        <v>144</v>
      </c>
      <c r="E378" s="232" t="s">
        <v>662</v>
      </c>
      <c r="F378" s="233" t="s">
        <v>663</v>
      </c>
      <c r="G378" s="234" t="s">
        <v>651</v>
      </c>
      <c r="H378" s="235">
        <v>1</v>
      </c>
      <c r="I378" s="236"/>
      <c r="J378" s="237">
        <f>ROUND(I378*H378,2)</f>
        <v>0</v>
      </c>
      <c r="K378" s="233" t="s">
        <v>1</v>
      </c>
      <c r="L378" s="45"/>
      <c r="M378" s="238" t="s">
        <v>1</v>
      </c>
      <c r="N378" s="239" t="s">
        <v>48</v>
      </c>
      <c r="O378" s="92"/>
      <c r="P378" s="240">
        <f>O378*H378</f>
        <v>0</v>
      </c>
      <c r="Q378" s="240">
        <v>0</v>
      </c>
      <c r="R378" s="240">
        <f>Q378*H378</f>
        <v>0</v>
      </c>
      <c r="S378" s="240">
        <v>0</v>
      </c>
      <c r="T378" s="24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2" t="s">
        <v>222</v>
      </c>
      <c r="AT378" s="242" t="s">
        <v>144</v>
      </c>
      <c r="AU378" s="242" t="s">
        <v>90</v>
      </c>
      <c r="AY378" s="17" t="s">
        <v>141</v>
      </c>
      <c r="BE378" s="243">
        <f>IF(N378="základní",J378,0)</f>
        <v>0</v>
      </c>
      <c r="BF378" s="243">
        <f>IF(N378="snížená",J378,0)</f>
        <v>0</v>
      </c>
      <c r="BG378" s="243">
        <f>IF(N378="zákl. přenesená",J378,0)</f>
        <v>0</v>
      </c>
      <c r="BH378" s="243">
        <f>IF(N378="sníž. přenesená",J378,0)</f>
        <v>0</v>
      </c>
      <c r="BI378" s="243">
        <f>IF(N378="nulová",J378,0)</f>
        <v>0</v>
      </c>
      <c r="BJ378" s="17" t="s">
        <v>88</v>
      </c>
      <c r="BK378" s="243">
        <f>ROUND(I378*H378,2)</f>
        <v>0</v>
      </c>
      <c r="BL378" s="17" t="s">
        <v>222</v>
      </c>
      <c r="BM378" s="242" t="s">
        <v>664</v>
      </c>
    </row>
    <row r="379" s="12" customFormat="1" ht="22.8" customHeight="1">
      <c r="A379" s="12"/>
      <c r="B379" s="215"/>
      <c r="C379" s="216"/>
      <c r="D379" s="217" t="s">
        <v>82</v>
      </c>
      <c r="E379" s="229" t="s">
        <v>665</v>
      </c>
      <c r="F379" s="229" t="s">
        <v>666</v>
      </c>
      <c r="G379" s="216"/>
      <c r="H379" s="216"/>
      <c r="I379" s="219"/>
      <c r="J379" s="230">
        <f>BK379</f>
        <v>0</v>
      </c>
      <c r="K379" s="216"/>
      <c r="L379" s="221"/>
      <c r="M379" s="222"/>
      <c r="N379" s="223"/>
      <c r="O379" s="223"/>
      <c r="P379" s="224">
        <f>P380</f>
        <v>0</v>
      </c>
      <c r="Q379" s="223"/>
      <c r="R379" s="224">
        <f>R380</f>
        <v>0</v>
      </c>
      <c r="S379" s="223"/>
      <c r="T379" s="225">
        <f>T380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26" t="s">
        <v>90</v>
      </c>
      <c r="AT379" s="227" t="s">
        <v>82</v>
      </c>
      <c r="AU379" s="227" t="s">
        <v>88</v>
      </c>
      <c r="AY379" s="226" t="s">
        <v>141</v>
      </c>
      <c r="BK379" s="228">
        <f>BK380</f>
        <v>0</v>
      </c>
    </row>
    <row r="380" s="2" customFormat="1" ht="16.5" customHeight="1">
      <c r="A380" s="39"/>
      <c r="B380" s="40"/>
      <c r="C380" s="231" t="s">
        <v>667</v>
      </c>
      <c r="D380" s="231" t="s">
        <v>144</v>
      </c>
      <c r="E380" s="232" t="s">
        <v>668</v>
      </c>
      <c r="F380" s="233" t="s">
        <v>669</v>
      </c>
      <c r="G380" s="234" t="s">
        <v>651</v>
      </c>
      <c r="H380" s="235">
        <v>1</v>
      </c>
      <c r="I380" s="236"/>
      <c r="J380" s="237">
        <f>ROUND(I380*H380,2)</f>
        <v>0</v>
      </c>
      <c r="K380" s="233" t="s">
        <v>1</v>
      </c>
      <c r="L380" s="45"/>
      <c r="M380" s="238" t="s">
        <v>1</v>
      </c>
      <c r="N380" s="239" t="s">
        <v>48</v>
      </c>
      <c r="O380" s="92"/>
      <c r="P380" s="240">
        <f>O380*H380</f>
        <v>0</v>
      </c>
      <c r="Q380" s="240">
        <v>0</v>
      </c>
      <c r="R380" s="240">
        <f>Q380*H380</f>
        <v>0</v>
      </c>
      <c r="S380" s="240">
        <v>0</v>
      </c>
      <c r="T380" s="24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2" t="s">
        <v>222</v>
      </c>
      <c r="AT380" s="242" t="s">
        <v>144</v>
      </c>
      <c r="AU380" s="242" t="s">
        <v>90</v>
      </c>
      <c r="AY380" s="17" t="s">
        <v>141</v>
      </c>
      <c r="BE380" s="243">
        <f>IF(N380="základní",J380,0)</f>
        <v>0</v>
      </c>
      <c r="BF380" s="243">
        <f>IF(N380="snížená",J380,0)</f>
        <v>0</v>
      </c>
      <c r="BG380" s="243">
        <f>IF(N380="zákl. přenesená",J380,0)</f>
        <v>0</v>
      </c>
      <c r="BH380" s="243">
        <f>IF(N380="sníž. přenesená",J380,0)</f>
        <v>0</v>
      </c>
      <c r="BI380" s="243">
        <f>IF(N380="nulová",J380,0)</f>
        <v>0</v>
      </c>
      <c r="BJ380" s="17" t="s">
        <v>88</v>
      </c>
      <c r="BK380" s="243">
        <f>ROUND(I380*H380,2)</f>
        <v>0</v>
      </c>
      <c r="BL380" s="17" t="s">
        <v>222</v>
      </c>
      <c r="BM380" s="242" t="s">
        <v>670</v>
      </c>
    </row>
    <row r="381" s="12" customFormat="1" ht="22.8" customHeight="1">
      <c r="A381" s="12"/>
      <c r="B381" s="215"/>
      <c r="C381" s="216"/>
      <c r="D381" s="217" t="s">
        <v>82</v>
      </c>
      <c r="E381" s="229" t="s">
        <v>671</v>
      </c>
      <c r="F381" s="229" t="s">
        <v>672</v>
      </c>
      <c r="G381" s="216"/>
      <c r="H381" s="216"/>
      <c r="I381" s="219"/>
      <c r="J381" s="230">
        <f>BK381</f>
        <v>0</v>
      </c>
      <c r="K381" s="216"/>
      <c r="L381" s="221"/>
      <c r="M381" s="222"/>
      <c r="N381" s="223"/>
      <c r="O381" s="223"/>
      <c r="P381" s="224">
        <f>SUM(P382:P395)</f>
        <v>0</v>
      </c>
      <c r="Q381" s="223"/>
      <c r="R381" s="224">
        <f>SUM(R382:R395)</f>
        <v>1.8593367399999998</v>
      </c>
      <c r="S381" s="223"/>
      <c r="T381" s="225">
        <f>SUM(T382:T395)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26" t="s">
        <v>90</v>
      </c>
      <c r="AT381" s="227" t="s">
        <v>82</v>
      </c>
      <c r="AU381" s="227" t="s">
        <v>88</v>
      </c>
      <c r="AY381" s="226" t="s">
        <v>141</v>
      </c>
      <c r="BK381" s="228">
        <f>SUM(BK382:BK395)</f>
        <v>0</v>
      </c>
    </row>
    <row r="382" s="2" customFormat="1" ht="16.5" customHeight="1">
      <c r="A382" s="39"/>
      <c r="B382" s="40"/>
      <c r="C382" s="231" t="s">
        <v>673</v>
      </c>
      <c r="D382" s="231" t="s">
        <v>144</v>
      </c>
      <c r="E382" s="232" t="s">
        <v>674</v>
      </c>
      <c r="F382" s="233" t="s">
        <v>675</v>
      </c>
      <c r="G382" s="234" t="s">
        <v>155</v>
      </c>
      <c r="H382" s="235">
        <v>0.16600000000000001</v>
      </c>
      <c r="I382" s="236"/>
      <c r="J382" s="237">
        <f>ROUND(I382*H382,2)</f>
        <v>0</v>
      </c>
      <c r="K382" s="233" t="s">
        <v>148</v>
      </c>
      <c r="L382" s="45"/>
      <c r="M382" s="238" t="s">
        <v>1</v>
      </c>
      <c r="N382" s="239" t="s">
        <v>48</v>
      </c>
      <c r="O382" s="92"/>
      <c r="P382" s="240">
        <f>O382*H382</f>
        <v>0</v>
      </c>
      <c r="Q382" s="240">
        <v>0.00189</v>
      </c>
      <c r="R382" s="240">
        <f>Q382*H382</f>
        <v>0.00031374000000000001</v>
      </c>
      <c r="S382" s="240">
        <v>0</v>
      </c>
      <c r="T382" s="24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2" t="s">
        <v>222</v>
      </c>
      <c r="AT382" s="242" t="s">
        <v>144</v>
      </c>
      <c r="AU382" s="242" t="s">
        <v>90</v>
      </c>
      <c r="AY382" s="17" t="s">
        <v>141</v>
      </c>
      <c r="BE382" s="243">
        <f>IF(N382="základní",J382,0)</f>
        <v>0</v>
      </c>
      <c r="BF382" s="243">
        <f>IF(N382="snížená",J382,0)</f>
        <v>0</v>
      </c>
      <c r="BG382" s="243">
        <f>IF(N382="zákl. přenesená",J382,0)</f>
        <v>0</v>
      </c>
      <c r="BH382" s="243">
        <f>IF(N382="sníž. přenesená",J382,0)</f>
        <v>0</v>
      </c>
      <c r="BI382" s="243">
        <f>IF(N382="nulová",J382,0)</f>
        <v>0</v>
      </c>
      <c r="BJ382" s="17" t="s">
        <v>88</v>
      </c>
      <c r="BK382" s="243">
        <f>ROUND(I382*H382,2)</f>
        <v>0</v>
      </c>
      <c r="BL382" s="17" t="s">
        <v>222</v>
      </c>
      <c r="BM382" s="242" t="s">
        <v>676</v>
      </c>
    </row>
    <row r="383" s="2" customFormat="1" ht="16.5" customHeight="1">
      <c r="A383" s="39"/>
      <c r="B383" s="40"/>
      <c r="C383" s="231" t="s">
        <v>677</v>
      </c>
      <c r="D383" s="231" t="s">
        <v>144</v>
      </c>
      <c r="E383" s="232" t="s">
        <v>678</v>
      </c>
      <c r="F383" s="233" t="s">
        <v>679</v>
      </c>
      <c r="G383" s="234" t="s">
        <v>171</v>
      </c>
      <c r="H383" s="235">
        <v>15.300000000000001</v>
      </c>
      <c r="I383" s="236"/>
      <c r="J383" s="237">
        <f>ROUND(I383*H383,2)</f>
        <v>0</v>
      </c>
      <c r="K383" s="233" t="s">
        <v>148</v>
      </c>
      <c r="L383" s="45"/>
      <c r="M383" s="238" t="s">
        <v>1</v>
      </c>
      <c r="N383" s="239" t="s">
        <v>48</v>
      </c>
      <c r="O383" s="92"/>
      <c r="P383" s="240">
        <f>O383*H383</f>
        <v>0</v>
      </c>
      <c r="Q383" s="240">
        <v>0</v>
      </c>
      <c r="R383" s="240">
        <f>Q383*H383</f>
        <v>0</v>
      </c>
      <c r="S383" s="240">
        <v>0</v>
      </c>
      <c r="T383" s="24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2" t="s">
        <v>222</v>
      </c>
      <c r="AT383" s="242" t="s">
        <v>144</v>
      </c>
      <c r="AU383" s="242" t="s">
        <v>90</v>
      </c>
      <c r="AY383" s="17" t="s">
        <v>141</v>
      </c>
      <c r="BE383" s="243">
        <f>IF(N383="základní",J383,0)</f>
        <v>0</v>
      </c>
      <c r="BF383" s="243">
        <f>IF(N383="snížená",J383,0)</f>
        <v>0</v>
      </c>
      <c r="BG383" s="243">
        <f>IF(N383="zákl. přenesená",J383,0)</f>
        <v>0</v>
      </c>
      <c r="BH383" s="243">
        <f>IF(N383="sníž. přenesená",J383,0)</f>
        <v>0</v>
      </c>
      <c r="BI383" s="243">
        <f>IF(N383="nulová",J383,0)</f>
        <v>0</v>
      </c>
      <c r="BJ383" s="17" t="s">
        <v>88</v>
      </c>
      <c r="BK383" s="243">
        <f>ROUND(I383*H383,2)</f>
        <v>0</v>
      </c>
      <c r="BL383" s="17" t="s">
        <v>222</v>
      </c>
      <c r="BM383" s="242" t="s">
        <v>680</v>
      </c>
    </row>
    <row r="384" s="13" customFormat="1">
      <c r="A384" s="13"/>
      <c r="B384" s="244"/>
      <c r="C384" s="245"/>
      <c r="D384" s="246" t="s">
        <v>151</v>
      </c>
      <c r="E384" s="247" t="s">
        <v>1</v>
      </c>
      <c r="F384" s="248" t="s">
        <v>681</v>
      </c>
      <c r="G384" s="245"/>
      <c r="H384" s="249">
        <v>15.300000000000001</v>
      </c>
      <c r="I384" s="250"/>
      <c r="J384" s="245"/>
      <c r="K384" s="245"/>
      <c r="L384" s="251"/>
      <c r="M384" s="252"/>
      <c r="N384" s="253"/>
      <c r="O384" s="253"/>
      <c r="P384" s="253"/>
      <c r="Q384" s="253"/>
      <c r="R384" s="253"/>
      <c r="S384" s="253"/>
      <c r="T384" s="25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5" t="s">
        <v>151</v>
      </c>
      <c r="AU384" s="255" t="s">
        <v>90</v>
      </c>
      <c r="AV384" s="13" t="s">
        <v>90</v>
      </c>
      <c r="AW384" s="13" t="s">
        <v>38</v>
      </c>
      <c r="AX384" s="13" t="s">
        <v>88</v>
      </c>
      <c r="AY384" s="255" t="s">
        <v>141</v>
      </c>
    </row>
    <row r="385" s="2" customFormat="1" ht="16.5" customHeight="1">
      <c r="A385" s="39"/>
      <c r="B385" s="40"/>
      <c r="C385" s="256" t="s">
        <v>682</v>
      </c>
      <c r="D385" s="256" t="s">
        <v>213</v>
      </c>
      <c r="E385" s="257" t="s">
        <v>683</v>
      </c>
      <c r="F385" s="258" t="s">
        <v>684</v>
      </c>
      <c r="G385" s="259" t="s">
        <v>171</v>
      </c>
      <c r="H385" s="260">
        <v>17.594999999999999</v>
      </c>
      <c r="I385" s="261"/>
      <c r="J385" s="262">
        <f>ROUND(I385*H385,2)</f>
        <v>0</v>
      </c>
      <c r="K385" s="258" t="s">
        <v>148</v>
      </c>
      <c r="L385" s="263"/>
      <c r="M385" s="264" t="s">
        <v>1</v>
      </c>
      <c r="N385" s="265" t="s">
        <v>48</v>
      </c>
      <c r="O385" s="92"/>
      <c r="P385" s="240">
        <f>O385*H385</f>
        <v>0</v>
      </c>
      <c r="Q385" s="240">
        <v>0.034299999999999997</v>
      </c>
      <c r="R385" s="240">
        <f>Q385*H385</f>
        <v>0.60350849999999989</v>
      </c>
      <c r="S385" s="240">
        <v>0</v>
      </c>
      <c r="T385" s="24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2" t="s">
        <v>301</v>
      </c>
      <c r="AT385" s="242" t="s">
        <v>213</v>
      </c>
      <c r="AU385" s="242" t="s">
        <v>90</v>
      </c>
      <c r="AY385" s="17" t="s">
        <v>141</v>
      </c>
      <c r="BE385" s="243">
        <f>IF(N385="základní",J385,0)</f>
        <v>0</v>
      </c>
      <c r="BF385" s="243">
        <f>IF(N385="snížená",J385,0)</f>
        <v>0</v>
      </c>
      <c r="BG385" s="243">
        <f>IF(N385="zákl. přenesená",J385,0)</f>
        <v>0</v>
      </c>
      <c r="BH385" s="243">
        <f>IF(N385="sníž. přenesená",J385,0)</f>
        <v>0</v>
      </c>
      <c r="BI385" s="243">
        <f>IF(N385="nulová",J385,0)</f>
        <v>0</v>
      </c>
      <c r="BJ385" s="17" t="s">
        <v>88</v>
      </c>
      <c r="BK385" s="243">
        <f>ROUND(I385*H385,2)</f>
        <v>0</v>
      </c>
      <c r="BL385" s="17" t="s">
        <v>222</v>
      </c>
      <c r="BM385" s="242" t="s">
        <v>685</v>
      </c>
    </row>
    <row r="386" s="13" customFormat="1">
      <c r="A386" s="13"/>
      <c r="B386" s="244"/>
      <c r="C386" s="245"/>
      <c r="D386" s="246" t="s">
        <v>151</v>
      </c>
      <c r="E386" s="245"/>
      <c r="F386" s="248" t="s">
        <v>686</v>
      </c>
      <c r="G386" s="245"/>
      <c r="H386" s="249">
        <v>17.594999999999999</v>
      </c>
      <c r="I386" s="250"/>
      <c r="J386" s="245"/>
      <c r="K386" s="245"/>
      <c r="L386" s="251"/>
      <c r="M386" s="252"/>
      <c r="N386" s="253"/>
      <c r="O386" s="253"/>
      <c r="P386" s="253"/>
      <c r="Q386" s="253"/>
      <c r="R386" s="253"/>
      <c r="S386" s="253"/>
      <c r="T386" s="25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5" t="s">
        <v>151</v>
      </c>
      <c r="AU386" s="255" t="s">
        <v>90</v>
      </c>
      <c r="AV386" s="13" t="s">
        <v>90</v>
      </c>
      <c r="AW386" s="13" t="s">
        <v>4</v>
      </c>
      <c r="AX386" s="13" t="s">
        <v>88</v>
      </c>
      <c r="AY386" s="255" t="s">
        <v>141</v>
      </c>
    </row>
    <row r="387" s="2" customFormat="1" ht="16.5" customHeight="1">
      <c r="A387" s="39"/>
      <c r="B387" s="40"/>
      <c r="C387" s="231" t="s">
        <v>687</v>
      </c>
      <c r="D387" s="231" t="s">
        <v>144</v>
      </c>
      <c r="E387" s="232" t="s">
        <v>688</v>
      </c>
      <c r="F387" s="233" t="s">
        <v>689</v>
      </c>
      <c r="G387" s="234" t="s">
        <v>171</v>
      </c>
      <c r="H387" s="235">
        <v>64.700000000000003</v>
      </c>
      <c r="I387" s="236"/>
      <c r="J387" s="237">
        <f>ROUND(I387*H387,2)</f>
        <v>0</v>
      </c>
      <c r="K387" s="233" t="s">
        <v>148</v>
      </c>
      <c r="L387" s="45"/>
      <c r="M387" s="238" t="s">
        <v>1</v>
      </c>
      <c r="N387" s="239" t="s">
        <v>48</v>
      </c>
      <c r="O387" s="92"/>
      <c r="P387" s="240">
        <f>O387*H387</f>
        <v>0</v>
      </c>
      <c r="Q387" s="240">
        <v>3.0000000000000001E-05</v>
      </c>
      <c r="R387" s="240">
        <f>Q387*H387</f>
        <v>0.0019410000000000002</v>
      </c>
      <c r="S387" s="240">
        <v>0</v>
      </c>
      <c r="T387" s="24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2" t="s">
        <v>222</v>
      </c>
      <c r="AT387" s="242" t="s">
        <v>144</v>
      </c>
      <c r="AU387" s="242" t="s">
        <v>90</v>
      </c>
      <c r="AY387" s="17" t="s">
        <v>141</v>
      </c>
      <c r="BE387" s="243">
        <f>IF(N387="základní",J387,0)</f>
        <v>0</v>
      </c>
      <c r="BF387" s="243">
        <f>IF(N387="snížená",J387,0)</f>
        <v>0</v>
      </c>
      <c r="BG387" s="243">
        <f>IF(N387="zákl. přenesená",J387,0)</f>
        <v>0</v>
      </c>
      <c r="BH387" s="243">
        <f>IF(N387="sníž. přenesená",J387,0)</f>
        <v>0</v>
      </c>
      <c r="BI387" s="243">
        <f>IF(N387="nulová",J387,0)</f>
        <v>0</v>
      </c>
      <c r="BJ387" s="17" t="s">
        <v>88</v>
      </c>
      <c r="BK387" s="243">
        <f>ROUND(I387*H387,2)</f>
        <v>0</v>
      </c>
      <c r="BL387" s="17" t="s">
        <v>222</v>
      </c>
      <c r="BM387" s="242" t="s">
        <v>690</v>
      </c>
    </row>
    <row r="388" s="13" customFormat="1">
      <c r="A388" s="13"/>
      <c r="B388" s="244"/>
      <c r="C388" s="245"/>
      <c r="D388" s="246" t="s">
        <v>151</v>
      </c>
      <c r="E388" s="247" t="s">
        <v>1</v>
      </c>
      <c r="F388" s="248" t="s">
        <v>691</v>
      </c>
      <c r="G388" s="245"/>
      <c r="H388" s="249">
        <v>64.700000000000003</v>
      </c>
      <c r="I388" s="250"/>
      <c r="J388" s="245"/>
      <c r="K388" s="245"/>
      <c r="L388" s="251"/>
      <c r="M388" s="252"/>
      <c r="N388" s="253"/>
      <c r="O388" s="253"/>
      <c r="P388" s="253"/>
      <c r="Q388" s="253"/>
      <c r="R388" s="253"/>
      <c r="S388" s="253"/>
      <c r="T388" s="25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5" t="s">
        <v>151</v>
      </c>
      <c r="AU388" s="255" t="s">
        <v>90</v>
      </c>
      <c r="AV388" s="13" t="s">
        <v>90</v>
      </c>
      <c r="AW388" s="13" t="s">
        <v>38</v>
      </c>
      <c r="AX388" s="13" t="s">
        <v>88</v>
      </c>
      <c r="AY388" s="255" t="s">
        <v>141</v>
      </c>
    </row>
    <row r="389" s="2" customFormat="1" ht="16.5" customHeight="1">
      <c r="A389" s="39"/>
      <c r="B389" s="40"/>
      <c r="C389" s="256" t="s">
        <v>692</v>
      </c>
      <c r="D389" s="256" t="s">
        <v>213</v>
      </c>
      <c r="E389" s="257" t="s">
        <v>693</v>
      </c>
      <c r="F389" s="258" t="s">
        <v>694</v>
      </c>
      <c r="G389" s="259" t="s">
        <v>171</v>
      </c>
      <c r="H389" s="260">
        <v>69.876000000000005</v>
      </c>
      <c r="I389" s="261"/>
      <c r="J389" s="262">
        <f>ROUND(I389*H389,2)</f>
        <v>0</v>
      </c>
      <c r="K389" s="258" t="s">
        <v>148</v>
      </c>
      <c r="L389" s="263"/>
      <c r="M389" s="264" t="s">
        <v>1</v>
      </c>
      <c r="N389" s="265" t="s">
        <v>48</v>
      </c>
      <c r="O389" s="92"/>
      <c r="P389" s="240">
        <f>O389*H389</f>
        <v>0</v>
      </c>
      <c r="Q389" s="240">
        <v>0.016629999999999999</v>
      </c>
      <c r="R389" s="240">
        <f>Q389*H389</f>
        <v>1.16203788</v>
      </c>
      <c r="S389" s="240">
        <v>0</v>
      </c>
      <c r="T389" s="24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2" t="s">
        <v>301</v>
      </c>
      <c r="AT389" s="242" t="s">
        <v>213</v>
      </c>
      <c r="AU389" s="242" t="s">
        <v>90</v>
      </c>
      <c r="AY389" s="17" t="s">
        <v>141</v>
      </c>
      <c r="BE389" s="243">
        <f>IF(N389="základní",J389,0)</f>
        <v>0</v>
      </c>
      <c r="BF389" s="243">
        <f>IF(N389="snížená",J389,0)</f>
        <v>0</v>
      </c>
      <c r="BG389" s="243">
        <f>IF(N389="zákl. přenesená",J389,0)</f>
        <v>0</v>
      </c>
      <c r="BH389" s="243">
        <f>IF(N389="sníž. přenesená",J389,0)</f>
        <v>0</v>
      </c>
      <c r="BI389" s="243">
        <f>IF(N389="nulová",J389,0)</f>
        <v>0</v>
      </c>
      <c r="BJ389" s="17" t="s">
        <v>88</v>
      </c>
      <c r="BK389" s="243">
        <f>ROUND(I389*H389,2)</f>
        <v>0</v>
      </c>
      <c r="BL389" s="17" t="s">
        <v>222</v>
      </c>
      <c r="BM389" s="242" t="s">
        <v>695</v>
      </c>
    </row>
    <row r="390" s="13" customFormat="1">
      <c r="A390" s="13"/>
      <c r="B390" s="244"/>
      <c r="C390" s="245"/>
      <c r="D390" s="246" t="s">
        <v>151</v>
      </c>
      <c r="E390" s="245"/>
      <c r="F390" s="248" t="s">
        <v>696</v>
      </c>
      <c r="G390" s="245"/>
      <c r="H390" s="249">
        <v>69.876000000000005</v>
      </c>
      <c r="I390" s="250"/>
      <c r="J390" s="245"/>
      <c r="K390" s="245"/>
      <c r="L390" s="251"/>
      <c r="M390" s="252"/>
      <c r="N390" s="253"/>
      <c r="O390" s="253"/>
      <c r="P390" s="253"/>
      <c r="Q390" s="253"/>
      <c r="R390" s="253"/>
      <c r="S390" s="253"/>
      <c r="T390" s="25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5" t="s">
        <v>151</v>
      </c>
      <c r="AU390" s="255" t="s">
        <v>90</v>
      </c>
      <c r="AV390" s="13" t="s">
        <v>90</v>
      </c>
      <c r="AW390" s="13" t="s">
        <v>4</v>
      </c>
      <c r="AX390" s="13" t="s">
        <v>88</v>
      </c>
      <c r="AY390" s="255" t="s">
        <v>141</v>
      </c>
    </row>
    <row r="391" s="2" customFormat="1" ht="16.5" customHeight="1">
      <c r="A391" s="39"/>
      <c r="B391" s="40"/>
      <c r="C391" s="231" t="s">
        <v>697</v>
      </c>
      <c r="D391" s="231" t="s">
        <v>144</v>
      </c>
      <c r="E391" s="232" t="s">
        <v>698</v>
      </c>
      <c r="F391" s="233" t="s">
        <v>699</v>
      </c>
      <c r="G391" s="234" t="s">
        <v>165</v>
      </c>
      <c r="H391" s="235">
        <v>23.562000000000001</v>
      </c>
      <c r="I391" s="236"/>
      <c r="J391" s="237">
        <f>ROUND(I391*H391,2)</f>
        <v>0</v>
      </c>
      <c r="K391" s="233" t="s">
        <v>148</v>
      </c>
      <c r="L391" s="45"/>
      <c r="M391" s="238" t="s">
        <v>1</v>
      </c>
      <c r="N391" s="239" t="s">
        <v>48</v>
      </c>
      <c r="O391" s="92"/>
      <c r="P391" s="240">
        <f>O391*H391</f>
        <v>0</v>
      </c>
      <c r="Q391" s="240">
        <v>1.0000000000000001E-05</v>
      </c>
      <c r="R391" s="240">
        <f>Q391*H391</f>
        <v>0.00023562000000000002</v>
      </c>
      <c r="S391" s="240">
        <v>0</v>
      </c>
      <c r="T391" s="24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2" t="s">
        <v>222</v>
      </c>
      <c r="AT391" s="242" t="s">
        <v>144</v>
      </c>
      <c r="AU391" s="242" t="s">
        <v>90</v>
      </c>
      <c r="AY391" s="17" t="s">
        <v>141</v>
      </c>
      <c r="BE391" s="243">
        <f>IF(N391="základní",J391,0)</f>
        <v>0</v>
      </c>
      <c r="BF391" s="243">
        <f>IF(N391="snížená",J391,0)</f>
        <v>0</v>
      </c>
      <c r="BG391" s="243">
        <f>IF(N391="zákl. přenesená",J391,0)</f>
        <v>0</v>
      </c>
      <c r="BH391" s="243">
        <f>IF(N391="sníž. přenesená",J391,0)</f>
        <v>0</v>
      </c>
      <c r="BI391" s="243">
        <f>IF(N391="nulová",J391,0)</f>
        <v>0</v>
      </c>
      <c r="BJ391" s="17" t="s">
        <v>88</v>
      </c>
      <c r="BK391" s="243">
        <f>ROUND(I391*H391,2)</f>
        <v>0</v>
      </c>
      <c r="BL391" s="17" t="s">
        <v>222</v>
      </c>
      <c r="BM391" s="242" t="s">
        <v>700</v>
      </c>
    </row>
    <row r="392" s="13" customFormat="1">
      <c r="A392" s="13"/>
      <c r="B392" s="244"/>
      <c r="C392" s="245"/>
      <c r="D392" s="246" t="s">
        <v>151</v>
      </c>
      <c r="E392" s="247" t="s">
        <v>1</v>
      </c>
      <c r="F392" s="248" t="s">
        <v>701</v>
      </c>
      <c r="G392" s="245"/>
      <c r="H392" s="249">
        <v>23.562000000000001</v>
      </c>
      <c r="I392" s="250"/>
      <c r="J392" s="245"/>
      <c r="K392" s="245"/>
      <c r="L392" s="251"/>
      <c r="M392" s="252"/>
      <c r="N392" s="253"/>
      <c r="O392" s="253"/>
      <c r="P392" s="253"/>
      <c r="Q392" s="253"/>
      <c r="R392" s="253"/>
      <c r="S392" s="253"/>
      <c r="T392" s="25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5" t="s">
        <v>151</v>
      </c>
      <c r="AU392" s="255" t="s">
        <v>90</v>
      </c>
      <c r="AV392" s="13" t="s">
        <v>90</v>
      </c>
      <c r="AW392" s="13" t="s">
        <v>38</v>
      </c>
      <c r="AX392" s="13" t="s">
        <v>88</v>
      </c>
      <c r="AY392" s="255" t="s">
        <v>141</v>
      </c>
    </row>
    <row r="393" s="2" customFormat="1" ht="16.5" customHeight="1">
      <c r="A393" s="39"/>
      <c r="B393" s="40"/>
      <c r="C393" s="256" t="s">
        <v>702</v>
      </c>
      <c r="D393" s="256" t="s">
        <v>213</v>
      </c>
      <c r="E393" s="257" t="s">
        <v>703</v>
      </c>
      <c r="F393" s="258" t="s">
        <v>704</v>
      </c>
      <c r="G393" s="259" t="s">
        <v>155</v>
      </c>
      <c r="H393" s="260">
        <v>0.16600000000000001</v>
      </c>
      <c r="I393" s="261"/>
      <c r="J393" s="262">
        <f>ROUND(I393*H393,2)</f>
        <v>0</v>
      </c>
      <c r="K393" s="258" t="s">
        <v>148</v>
      </c>
      <c r="L393" s="263"/>
      <c r="M393" s="264" t="s">
        <v>1</v>
      </c>
      <c r="N393" s="265" t="s">
        <v>48</v>
      </c>
      <c r="O393" s="92"/>
      <c r="P393" s="240">
        <f>O393*H393</f>
        <v>0</v>
      </c>
      <c r="Q393" s="240">
        <v>0.55000000000000004</v>
      </c>
      <c r="R393" s="240">
        <f>Q393*H393</f>
        <v>0.091300000000000006</v>
      </c>
      <c r="S393" s="240">
        <v>0</v>
      </c>
      <c r="T393" s="24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2" t="s">
        <v>301</v>
      </c>
      <c r="AT393" s="242" t="s">
        <v>213</v>
      </c>
      <c r="AU393" s="242" t="s">
        <v>90</v>
      </c>
      <c r="AY393" s="17" t="s">
        <v>141</v>
      </c>
      <c r="BE393" s="243">
        <f>IF(N393="základní",J393,0)</f>
        <v>0</v>
      </c>
      <c r="BF393" s="243">
        <f>IF(N393="snížená",J393,0)</f>
        <v>0</v>
      </c>
      <c r="BG393" s="243">
        <f>IF(N393="zákl. přenesená",J393,0)</f>
        <v>0</v>
      </c>
      <c r="BH393" s="243">
        <f>IF(N393="sníž. přenesená",J393,0)</f>
        <v>0</v>
      </c>
      <c r="BI393" s="243">
        <f>IF(N393="nulová",J393,0)</f>
        <v>0</v>
      </c>
      <c r="BJ393" s="17" t="s">
        <v>88</v>
      </c>
      <c r="BK393" s="243">
        <f>ROUND(I393*H393,2)</f>
        <v>0</v>
      </c>
      <c r="BL393" s="17" t="s">
        <v>222</v>
      </c>
      <c r="BM393" s="242" t="s">
        <v>705</v>
      </c>
    </row>
    <row r="394" s="2" customFormat="1" ht="16.5" customHeight="1">
      <c r="A394" s="39"/>
      <c r="B394" s="40"/>
      <c r="C394" s="231" t="s">
        <v>706</v>
      </c>
      <c r="D394" s="231" t="s">
        <v>144</v>
      </c>
      <c r="E394" s="232" t="s">
        <v>707</v>
      </c>
      <c r="F394" s="233" t="s">
        <v>708</v>
      </c>
      <c r="G394" s="234" t="s">
        <v>160</v>
      </c>
      <c r="H394" s="235">
        <v>1.859</v>
      </c>
      <c r="I394" s="236"/>
      <c r="J394" s="237">
        <f>ROUND(I394*H394,2)</f>
        <v>0</v>
      </c>
      <c r="K394" s="233" t="s">
        <v>148</v>
      </c>
      <c r="L394" s="45"/>
      <c r="M394" s="238" t="s">
        <v>1</v>
      </c>
      <c r="N394" s="239" t="s">
        <v>48</v>
      </c>
      <c r="O394" s="92"/>
      <c r="P394" s="240">
        <f>O394*H394</f>
        <v>0</v>
      </c>
      <c r="Q394" s="240">
        <v>0</v>
      </c>
      <c r="R394" s="240">
        <f>Q394*H394</f>
        <v>0</v>
      </c>
      <c r="S394" s="240">
        <v>0</v>
      </c>
      <c r="T394" s="24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2" t="s">
        <v>222</v>
      </c>
      <c r="AT394" s="242" t="s">
        <v>144</v>
      </c>
      <c r="AU394" s="242" t="s">
        <v>90</v>
      </c>
      <c r="AY394" s="17" t="s">
        <v>141</v>
      </c>
      <c r="BE394" s="243">
        <f>IF(N394="základní",J394,0)</f>
        <v>0</v>
      </c>
      <c r="BF394" s="243">
        <f>IF(N394="snížená",J394,0)</f>
        <v>0</v>
      </c>
      <c r="BG394" s="243">
        <f>IF(N394="zákl. přenesená",J394,0)</f>
        <v>0</v>
      </c>
      <c r="BH394" s="243">
        <f>IF(N394="sníž. přenesená",J394,0)</f>
        <v>0</v>
      </c>
      <c r="BI394" s="243">
        <f>IF(N394="nulová",J394,0)</f>
        <v>0</v>
      </c>
      <c r="BJ394" s="17" t="s">
        <v>88</v>
      </c>
      <c r="BK394" s="243">
        <f>ROUND(I394*H394,2)</f>
        <v>0</v>
      </c>
      <c r="BL394" s="17" t="s">
        <v>222</v>
      </c>
      <c r="BM394" s="242" t="s">
        <v>709</v>
      </c>
    </row>
    <row r="395" s="2" customFormat="1" ht="16.5" customHeight="1">
      <c r="A395" s="39"/>
      <c r="B395" s="40"/>
      <c r="C395" s="231" t="s">
        <v>710</v>
      </c>
      <c r="D395" s="231" t="s">
        <v>144</v>
      </c>
      <c r="E395" s="232" t="s">
        <v>711</v>
      </c>
      <c r="F395" s="233" t="s">
        <v>712</v>
      </c>
      <c r="G395" s="234" t="s">
        <v>160</v>
      </c>
      <c r="H395" s="235">
        <v>1.859</v>
      </c>
      <c r="I395" s="236"/>
      <c r="J395" s="237">
        <f>ROUND(I395*H395,2)</f>
        <v>0</v>
      </c>
      <c r="K395" s="233" t="s">
        <v>148</v>
      </c>
      <c r="L395" s="45"/>
      <c r="M395" s="238" t="s">
        <v>1</v>
      </c>
      <c r="N395" s="239" t="s">
        <v>48</v>
      </c>
      <c r="O395" s="92"/>
      <c r="P395" s="240">
        <f>O395*H395</f>
        <v>0</v>
      </c>
      <c r="Q395" s="240">
        <v>0</v>
      </c>
      <c r="R395" s="240">
        <f>Q395*H395</f>
        <v>0</v>
      </c>
      <c r="S395" s="240">
        <v>0</v>
      </c>
      <c r="T395" s="24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2" t="s">
        <v>222</v>
      </c>
      <c r="AT395" s="242" t="s">
        <v>144</v>
      </c>
      <c r="AU395" s="242" t="s">
        <v>90</v>
      </c>
      <c r="AY395" s="17" t="s">
        <v>141</v>
      </c>
      <c r="BE395" s="243">
        <f>IF(N395="základní",J395,0)</f>
        <v>0</v>
      </c>
      <c r="BF395" s="243">
        <f>IF(N395="snížená",J395,0)</f>
        <v>0</v>
      </c>
      <c r="BG395" s="243">
        <f>IF(N395="zákl. přenesená",J395,0)</f>
        <v>0</v>
      </c>
      <c r="BH395" s="243">
        <f>IF(N395="sníž. přenesená",J395,0)</f>
        <v>0</v>
      </c>
      <c r="BI395" s="243">
        <f>IF(N395="nulová",J395,0)</f>
        <v>0</v>
      </c>
      <c r="BJ395" s="17" t="s">
        <v>88</v>
      </c>
      <c r="BK395" s="243">
        <f>ROUND(I395*H395,2)</f>
        <v>0</v>
      </c>
      <c r="BL395" s="17" t="s">
        <v>222</v>
      </c>
      <c r="BM395" s="242" t="s">
        <v>713</v>
      </c>
    </row>
    <row r="396" s="12" customFormat="1" ht="22.8" customHeight="1">
      <c r="A396" s="12"/>
      <c r="B396" s="215"/>
      <c r="C396" s="216"/>
      <c r="D396" s="217" t="s">
        <v>82</v>
      </c>
      <c r="E396" s="229" t="s">
        <v>714</v>
      </c>
      <c r="F396" s="229" t="s">
        <v>715</v>
      </c>
      <c r="G396" s="216"/>
      <c r="H396" s="216"/>
      <c r="I396" s="219"/>
      <c r="J396" s="230">
        <f>BK396</f>
        <v>0</v>
      </c>
      <c r="K396" s="216"/>
      <c r="L396" s="221"/>
      <c r="M396" s="222"/>
      <c r="N396" s="223"/>
      <c r="O396" s="223"/>
      <c r="P396" s="224">
        <f>SUM(P397:P403)</f>
        <v>0</v>
      </c>
      <c r="Q396" s="223"/>
      <c r="R396" s="224">
        <f>SUM(R397:R403)</f>
        <v>0.26207999999999998</v>
      </c>
      <c r="S396" s="223"/>
      <c r="T396" s="225">
        <f>SUM(T397:T403)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26" t="s">
        <v>90</v>
      </c>
      <c r="AT396" s="227" t="s">
        <v>82</v>
      </c>
      <c r="AU396" s="227" t="s">
        <v>88</v>
      </c>
      <c r="AY396" s="226" t="s">
        <v>141</v>
      </c>
      <c r="BK396" s="228">
        <f>SUM(BK397:BK403)</f>
        <v>0</v>
      </c>
    </row>
    <row r="397" s="2" customFormat="1" ht="16.5" customHeight="1">
      <c r="A397" s="39"/>
      <c r="B397" s="40"/>
      <c r="C397" s="231" t="s">
        <v>716</v>
      </c>
      <c r="D397" s="231" t="s">
        <v>144</v>
      </c>
      <c r="E397" s="232" t="s">
        <v>717</v>
      </c>
      <c r="F397" s="233" t="s">
        <v>718</v>
      </c>
      <c r="G397" s="234" t="s">
        <v>171</v>
      </c>
      <c r="H397" s="235">
        <v>7.6799999999999997</v>
      </c>
      <c r="I397" s="236"/>
      <c r="J397" s="237">
        <f>ROUND(I397*H397,2)</f>
        <v>0</v>
      </c>
      <c r="K397" s="233" t="s">
        <v>148</v>
      </c>
      <c r="L397" s="45"/>
      <c r="M397" s="238" t="s">
        <v>1</v>
      </c>
      <c r="N397" s="239" t="s">
        <v>48</v>
      </c>
      <c r="O397" s="92"/>
      <c r="P397" s="240">
        <f>O397*H397</f>
        <v>0</v>
      </c>
      <c r="Q397" s="240">
        <v>0.0292</v>
      </c>
      <c r="R397" s="240">
        <f>Q397*H397</f>
        <v>0.22425599999999998</v>
      </c>
      <c r="S397" s="240">
        <v>0</v>
      </c>
      <c r="T397" s="24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2" t="s">
        <v>222</v>
      </c>
      <c r="AT397" s="242" t="s">
        <v>144</v>
      </c>
      <c r="AU397" s="242" t="s">
        <v>90</v>
      </c>
      <c r="AY397" s="17" t="s">
        <v>141</v>
      </c>
      <c r="BE397" s="243">
        <f>IF(N397="základní",J397,0)</f>
        <v>0</v>
      </c>
      <c r="BF397" s="243">
        <f>IF(N397="snížená",J397,0)</f>
        <v>0</v>
      </c>
      <c r="BG397" s="243">
        <f>IF(N397="zákl. přenesená",J397,0)</f>
        <v>0</v>
      </c>
      <c r="BH397" s="243">
        <f>IF(N397="sníž. přenesená",J397,0)</f>
        <v>0</v>
      </c>
      <c r="BI397" s="243">
        <f>IF(N397="nulová",J397,0)</f>
        <v>0</v>
      </c>
      <c r="BJ397" s="17" t="s">
        <v>88</v>
      </c>
      <c r="BK397" s="243">
        <f>ROUND(I397*H397,2)</f>
        <v>0</v>
      </c>
      <c r="BL397" s="17" t="s">
        <v>222</v>
      </c>
      <c r="BM397" s="242" t="s">
        <v>719</v>
      </c>
    </row>
    <row r="398" s="13" customFormat="1">
      <c r="A398" s="13"/>
      <c r="B398" s="244"/>
      <c r="C398" s="245"/>
      <c r="D398" s="246" t="s">
        <v>151</v>
      </c>
      <c r="E398" s="247" t="s">
        <v>1</v>
      </c>
      <c r="F398" s="248" t="s">
        <v>189</v>
      </c>
      <c r="G398" s="245"/>
      <c r="H398" s="249">
        <v>7.6799999999999997</v>
      </c>
      <c r="I398" s="250"/>
      <c r="J398" s="245"/>
      <c r="K398" s="245"/>
      <c r="L398" s="251"/>
      <c r="M398" s="252"/>
      <c r="N398" s="253"/>
      <c r="O398" s="253"/>
      <c r="P398" s="253"/>
      <c r="Q398" s="253"/>
      <c r="R398" s="253"/>
      <c r="S398" s="253"/>
      <c r="T398" s="25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5" t="s">
        <v>151</v>
      </c>
      <c r="AU398" s="255" t="s">
        <v>90</v>
      </c>
      <c r="AV398" s="13" t="s">
        <v>90</v>
      </c>
      <c r="AW398" s="13" t="s">
        <v>38</v>
      </c>
      <c r="AX398" s="13" t="s">
        <v>88</v>
      </c>
      <c r="AY398" s="255" t="s">
        <v>141</v>
      </c>
    </row>
    <row r="399" s="2" customFormat="1" ht="16.5" customHeight="1">
      <c r="A399" s="39"/>
      <c r="B399" s="40"/>
      <c r="C399" s="231" t="s">
        <v>720</v>
      </c>
      <c r="D399" s="231" t="s">
        <v>144</v>
      </c>
      <c r="E399" s="232" t="s">
        <v>721</v>
      </c>
      <c r="F399" s="233" t="s">
        <v>722</v>
      </c>
      <c r="G399" s="234" t="s">
        <v>171</v>
      </c>
      <c r="H399" s="235">
        <v>7.6799999999999997</v>
      </c>
      <c r="I399" s="236"/>
      <c r="J399" s="237">
        <f>ROUND(I399*H399,2)</f>
        <v>0</v>
      </c>
      <c r="K399" s="233" t="s">
        <v>148</v>
      </c>
      <c r="L399" s="45"/>
      <c r="M399" s="238" t="s">
        <v>1</v>
      </c>
      <c r="N399" s="239" t="s">
        <v>48</v>
      </c>
      <c r="O399" s="92"/>
      <c r="P399" s="240">
        <f>O399*H399</f>
        <v>0</v>
      </c>
      <c r="Q399" s="240">
        <v>0.00125</v>
      </c>
      <c r="R399" s="240">
        <f>Q399*H399</f>
        <v>0.0095999999999999992</v>
      </c>
      <c r="S399" s="240">
        <v>0</v>
      </c>
      <c r="T399" s="24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2" t="s">
        <v>222</v>
      </c>
      <c r="AT399" s="242" t="s">
        <v>144</v>
      </c>
      <c r="AU399" s="242" t="s">
        <v>90</v>
      </c>
      <c r="AY399" s="17" t="s">
        <v>141</v>
      </c>
      <c r="BE399" s="243">
        <f>IF(N399="základní",J399,0)</f>
        <v>0</v>
      </c>
      <c r="BF399" s="243">
        <f>IF(N399="snížená",J399,0)</f>
        <v>0</v>
      </c>
      <c r="BG399" s="243">
        <f>IF(N399="zákl. přenesená",J399,0)</f>
        <v>0</v>
      </c>
      <c r="BH399" s="243">
        <f>IF(N399="sníž. přenesená",J399,0)</f>
        <v>0</v>
      </c>
      <c r="BI399" s="243">
        <f>IF(N399="nulová",J399,0)</f>
        <v>0</v>
      </c>
      <c r="BJ399" s="17" t="s">
        <v>88</v>
      </c>
      <c r="BK399" s="243">
        <f>ROUND(I399*H399,2)</f>
        <v>0</v>
      </c>
      <c r="BL399" s="17" t="s">
        <v>222</v>
      </c>
      <c r="BM399" s="242" t="s">
        <v>723</v>
      </c>
    </row>
    <row r="400" s="2" customFormat="1" ht="16.5" customHeight="1">
      <c r="A400" s="39"/>
      <c r="B400" s="40"/>
      <c r="C400" s="256" t="s">
        <v>724</v>
      </c>
      <c r="D400" s="256" t="s">
        <v>213</v>
      </c>
      <c r="E400" s="257" t="s">
        <v>725</v>
      </c>
      <c r="F400" s="258" t="s">
        <v>726</v>
      </c>
      <c r="G400" s="259" t="s">
        <v>171</v>
      </c>
      <c r="H400" s="260">
        <v>8.0640000000000001</v>
      </c>
      <c r="I400" s="261"/>
      <c r="J400" s="262">
        <f>ROUND(I400*H400,2)</f>
        <v>0</v>
      </c>
      <c r="K400" s="258" t="s">
        <v>148</v>
      </c>
      <c r="L400" s="263"/>
      <c r="M400" s="264" t="s">
        <v>1</v>
      </c>
      <c r="N400" s="265" t="s">
        <v>48</v>
      </c>
      <c r="O400" s="92"/>
      <c r="P400" s="240">
        <f>O400*H400</f>
        <v>0</v>
      </c>
      <c r="Q400" s="240">
        <v>0.0035000000000000001</v>
      </c>
      <c r="R400" s="240">
        <f>Q400*H400</f>
        <v>0.028223999999999999</v>
      </c>
      <c r="S400" s="240">
        <v>0</v>
      </c>
      <c r="T400" s="24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2" t="s">
        <v>301</v>
      </c>
      <c r="AT400" s="242" t="s">
        <v>213</v>
      </c>
      <c r="AU400" s="242" t="s">
        <v>90</v>
      </c>
      <c r="AY400" s="17" t="s">
        <v>141</v>
      </c>
      <c r="BE400" s="243">
        <f>IF(N400="základní",J400,0)</f>
        <v>0</v>
      </c>
      <c r="BF400" s="243">
        <f>IF(N400="snížená",J400,0)</f>
        <v>0</v>
      </c>
      <c r="BG400" s="243">
        <f>IF(N400="zákl. přenesená",J400,0)</f>
        <v>0</v>
      </c>
      <c r="BH400" s="243">
        <f>IF(N400="sníž. přenesená",J400,0)</f>
        <v>0</v>
      </c>
      <c r="BI400" s="243">
        <f>IF(N400="nulová",J400,0)</f>
        <v>0</v>
      </c>
      <c r="BJ400" s="17" t="s">
        <v>88</v>
      </c>
      <c r="BK400" s="243">
        <f>ROUND(I400*H400,2)</f>
        <v>0</v>
      </c>
      <c r="BL400" s="17" t="s">
        <v>222</v>
      </c>
      <c r="BM400" s="242" t="s">
        <v>727</v>
      </c>
    </row>
    <row r="401" s="13" customFormat="1">
      <c r="A401" s="13"/>
      <c r="B401" s="244"/>
      <c r="C401" s="245"/>
      <c r="D401" s="246" t="s">
        <v>151</v>
      </c>
      <c r="E401" s="245"/>
      <c r="F401" s="248" t="s">
        <v>728</v>
      </c>
      <c r="G401" s="245"/>
      <c r="H401" s="249">
        <v>8.0640000000000001</v>
      </c>
      <c r="I401" s="250"/>
      <c r="J401" s="245"/>
      <c r="K401" s="245"/>
      <c r="L401" s="251"/>
      <c r="M401" s="252"/>
      <c r="N401" s="253"/>
      <c r="O401" s="253"/>
      <c r="P401" s="253"/>
      <c r="Q401" s="253"/>
      <c r="R401" s="253"/>
      <c r="S401" s="253"/>
      <c r="T401" s="25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5" t="s">
        <v>151</v>
      </c>
      <c r="AU401" s="255" t="s">
        <v>90</v>
      </c>
      <c r="AV401" s="13" t="s">
        <v>90</v>
      </c>
      <c r="AW401" s="13" t="s">
        <v>4</v>
      </c>
      <c r="AX401" s="13" t="s">
        <v>88</v>
      </c>
      <c r="AY401" s="255" t="s">
        <v>141</v>
      </c>
    </row>
    <row r="402" s="2" customFormat="1" ht="16.5" customHeight="1">
      <c r="A402" s="39"/>
      <c r="B402" s="40"/>
      <c r="C402" s="231" t="s">
        <v>729</v>
      </c>
      <c r="D402" s="231" t="s">
        <v>144</v>
      </c>
      <c r="E402" s="232" t="s">
        <v>730</v>
      </c>
      <c r="F402" s="233" t="s">
        <v>731</v>
      </c>
      <c r="G402" s="234" t="s">
        <v>160</v>
      </c>
      <c r="H402" s="235">
        <v>0.26200000000000001</v>
      </c>
      <c r="I402" s="236"/>
      <c r="J402" s="237">
        <f>ROUND(I402*H402,2)</f>
        <v>0</v>
      </c>
      <c r="K402" s="233" t="s">
        <v>148</v>
      </c>
      <c r="L402" s="45"/>
      <c r="M402" s="238" t="s">
        <v>1</v>
      </c>
      <c r="N402" s="239" t="s">
        <v>48</v>
      </c>
      <c r="O402" s="92"/>
      <c r="P402" s="240">
        <f>O402*H402</f>
        <v>0</v>
      </c>
      <c r="Q402" s="240">
        <v>0</v>
      </c>
      <c r="R402" s="240">
        <f>Q402*H402</f>
        <v>0</v>
      </c>
      <c r="S402" s="240">
        <v>0</v>
      </c>
      <c r="T402" s="24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2" t="s">
        <v>222</v>
      </c>
      <c r="AT402" s="242" t="s">
        <v>144</v>
      </c>
      <c r="AU402" s="242" t="s">
        <v>90</v>
      </c>
      <c r="AY402" s="17" t="s">
        <v>141</v>
      </c>
      <c r="BE402" s="243">
        <f>IF(N402="základní",J402,0)</f>
        <v>0</v>
      </c>
      <c r="BF402" s="243">
        <f>IF(N402="snížená",J402,0)</f>
        <v>0</v>
      </c>
      <c r="BG402" s="243">
        <f>IF(N402="zákl. přenesená",J402,0)</f>
        <v>0</v>
      </c>
      <c r="BH402" s="243">
        <f>IF(N402="sníž. přenesená",J402,0)</f>
        <v>0</v>
      </c>
      <c r="BI402" s="243">
        <f>IF(N402="nulová",J402,0)</f>
        <v>0</v>
      </c>
      <c r="BJ402" s="17" t="s">
        <v>88</v>
      </c>
      <c r="BK402" s="243">
        <f>ROUND(I402*H402,2)</f>
        <v>0</v>
      </c>
      <c r="BL402" s="17" t="s">
        <v>222</v>
      </c>
      <c r="BM402" s="242" t="s">
        <v>732</v>
      </c>
    </row>
    <row r="403" s="2" customFormat="1" ht="16.5" customHeight="1">
      <c r="A403" s="39"/>
      <c r="B403" s="40"/>
      <c r="C403" s="231" t="s">
        <v>733</v>
      </c>
      <c r="D403" s="231" t="s">
        <v>144</v>
      </c>
      <c r="E403" s="232" t="s">
        <v>734</v>
      </c>
      <c r="F403" s="233" t="s">
        <v>735</v>
      </c>
      <c r="G403" s="234" t="s">
        <v>160</v>
      </c>
      <c r="H403" s="235">
        <v>0.26200000000000001</v>
      </c>
      <c r="I403" s="236"/>
      <c r="J403" s="237">
        <f>ROUND(I403*H403,2)</f>
        <v>0</v>
      </c>
      <c r="K403" s="233" t="s">
        <v>148</v>
      </c>
      <c r="L403" s="45"/>
      <c r="M403" s="238" t="s">
        <v>1</v>
      </c>
      <c r="N403" s="239" t="s">
        <v>48</v>
      </c>
      <c r="O403" s="92"/>
      <c r="P403" s="240">
        <f>O403*H403</f>
        <v>0</v>
      </c>
      <c r="Q403" s="240">
        <v>0</v>
      </c>
      <c r="R403" s="240">
        <f>Q403*H403</f>
        <v>0</v>
      </c>
      <c r="S403" s="240">
        <v>0</v>
      </c>
      <c r="T403" s="24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2" t="s">
        <v>222</v>
      </c>
      <c r="AT403" s="242" t="s">
        <v>144</v>
      </c>
      <c r="AU403" s="242" t="s">
        <v>90</v>
      </c>
      <c r="AY403" s="17" t="s">
        <v>141</v>
      </c>
      <c r="BE403" s="243">
        <f>IF(N403="základní",J403,0)</f>
        <v>0</v>
      </c>
      <c r="BF403" s="243">
        <f>IF(N403="snížená",J403,0)</f>
        <v>0</v>
      </c>
      <c r="BG403" s="243">
        <f>IF(N403="zákl. přenesená",J403,0)</f>
        <v>0</v>
      </c>
      <c r="BH403" s="243">
        <f>IF(N403="sníž. přenesená",J403,0)</f>
        <v>0</v>
      </c>
      <c r="BI403" s="243">
        <f>IF(N403="nulová",J403,0)</f>
        <v>0</v>
      </c>
      <c r="BJ403" s="17" t="s">
        <v>88</v>
      </c>
      <c r="BK403" s="243">
        <f>ROUND(I403*H403,2)</f>
        <v>0</v>
      </c>
      <c r="BL403" s="17" t="s">
        <v>222</v>
      </c>
      <c r="BM403" s="242" t="s">
        <v>736</v>
      </c>
    </row>
    <row r="404" s="12" customFormat="1" ht="22.8" customHeight="1">
      <c r="A404" s="12"/>
      <c r="B404" s="215"/>
      <c r="C404" s="216"/>
      <c r="D404" s="217" t="s">
        <v>82</v>
      </c>
      <c r="E404" s="229" t="s">
        <v>737</v>
      </c>
      <c r="F404" s="229" t="s">
        <v>738</v>
      </c>
      <c r="G404" s="216"/>
      <c r="H404" s="216"/>
      <c r="I404" s="219"/>
      <c r="J404" s="230">
        <f>BK404</f>
        <v>0</v>
      </c>
      <c r="K404" s="216"/>
      <c r="L404" s="221"/>
      <c r="M404" s="222"/>
      <c r="N404" s="223"/>
      <c r="O404" s="223"/>
      <c r="P404" s="224">
        <f>SUM(P405:P412)</f>
        <v>0</v>
      </c>
      <c r="Q404" s="223"/>
      <c r="R404" s="224">
        <f>SUM(R405:R412)</f>
        <v>0.30906</v>
      </c>
      <c r="S404" s="223"/>
      <c r="T404" s="225">
        <f>SUM(T405:T412)</f>
        <v>0.073321000000000011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26" t="s">
        <v>90</v>
      </c>
      <c r="AT404" s="227" t="s">
        <v>82</v>
      </c>
      <c r="AU404" s="227" t="s">
        <v>88</v>
      </c>
      <c r="AY404" s="226" t="s">
        <v>141</v>
      </c>
      <c r="BK404" s="228">
        <f>SUM(BK405:BK412)</f>
        <v>0</v>
      </c>
    </row>
    <row r="405" s="2" customFormat="1" ht="16.5" customHeight="1">
      <c r="A405" s="39"/>
      <c r="B405" s="40"/>
      <c r="C405" s="231" t="s">
        <v>739</v>
      </c>
      <c r="D405" s="231" t="s">
        <v>144</v>
      </c>
      <c r="E405" s="232" t="s">
        <v>740</v>
      </c>
      <c r="F405" s="233" t="s">
        <v>741</v>
      </c>
      <c r="G405" s="234" t="s">
        <v>165</v>
      </c>
      <c r="H405" s="235">
        <v>30.600000000000001</v>
      </c>
      <c r="I405" s="236"/>
      <c r="J405" s="237">
        <f>ROUND(I405*H405,2)</f>
        <v>0</v>
      </c>
      <c r="K405" s="233" t="s">
        <v>148</v>
      </c>
      <c r="L405" s="45"/>
      <c r="M405" s="238" t="s">
        <v>1</v>
      </c>
      <c r="N405" s="239" t="s">
        <v>48</v>
      </c>
      <c r="O405" s="92"/>
      <c r="P405" s="240">
        <f>O405*H405</f>
        <v>0</v>
      </c>
      <c r="Q405" s="240">
        <v>0</v>
      </c>
      <c r="R405" s="240">
        <f>Q405*H405</f>
        <v>0</v>
      </c>
      <c r="S405" s="240">
        <v>0.00191</v>
      </c>
      <c r="T405" s="241">
        <f>S405*H405</f>
        <v>0.058446000000000005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2" t="s">
        <v>222</v>
      </c>
      <c r="AT405" s="242" t="s">
        <v>144</v>
      </c>
      <c r="AU405" s="242" t="s">
        <v>90</v>
      </c>
      <c r="AY405" s="17" t="s">
        <v>141</v>
      </c>
      <c r="BE405" s="243">
        <f>IF(N405="základní",J405,0)</f>
        <v>0</v>
      </c>
      <c r="BF405" s="243">
        <f>IF(N405="snížená",J405,0)</f>
        <v>0</v>
      </c>
      <c r="BG405" s="243">
        <f>IF(N405="zákl. přenesená",J405,0)</f>
        <v>0</v>
      </c>
      <c r="BH405" s="243">
        <f>IF(N405="sníž. přenesená",J405,0)</f>
        <v>0</v>
      </c>
      <c r="BI405" s="243">
        <f>IF(N405="nulová",J405,0)</f>
        <v>0</v>
      </c>
      <c r="BJ405" s="17" t="s">
        <v>88</v>
      </c>
      <c r="BK405" s="243">
        <f>ROUND(I405*H405,2)</f>
        <v>0</v>
      </c>
      <c r="BL405" s="17" t="s">
        <v>222</v>
      </c>
      <c r="BM405" s="242" t="s">
        <v>742</v>
      </c>
    </row>
    <row r="406" s="13" customFormat="1">
      <c r="A406" s="13"/>
      <c r="B406" s="244"/>
      <c r="C406" s="245"/>
      <c r="D406" s="246" t="s">
        <v>151</v>
      </c>
      <c r="E406" s="247" t="s">
        <v>1</v>
      </c>
      <c r="F406" s="248" t="s">
        <v>743</v>
      </c>
      <c r="G406" s="245"/>
      <c r="H406" s="249">
        <v>30.600000000000001</v>
      </c>
      <c r="I406" s="250"/>
      <c r="J406" s="245"/>
      <c r="K406" s="245"/>
      <c r="L406" s="251"/>
      <c r="M406" s="252"/>
      <c r="N406" s="253"/>
      <c r="O406" s="253"/>
      <c r="P406" s="253"/>
      <c r="Q406" s="253"/>
      <c r="R406" s="253"/>
      <c r="S406" s="253"/>
      <c r="T406" s="25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5" t="s">
        <v>151</v>
      </c>
      <c r="AU406" s="255" t="s">
        <v>90</v>
      </c>
      <c r="AV406" s="13" t="s">
        <v>90</v>
      </c>
      <c r="AW406" s="13" t="s">
        <v>38</v>
      </c>
      <c r="AX406" s="13" t="s">
        <v>88</v>
      </c>
      <c r="AY406" s="255" t="s">
        <v>141</v>
      </c>
    </row>
    <row r="407" s="2" customFormat="1" ht="16.5" customHeight="1">
      <c r="A407" s="39"/>
      <c r="B407" s="40"/>
      <c r="C407" s="231" t="s">
        <v>744</v>
      </c>
      <c r="D407" s="231" t="s">
        <v>144</v>
      </c>
      <c r="E407" s="232" t="s">
        <v>745</v>
      </c>
      <c r="F407" s="233" t="s">
        <v>746</v>
      </c>
      <c r="G407" s="234" t="s">
        <v>165</v>
      </c>
      <c r="H407" s="235">
        <v>8.5</v>
      </c>
      <c r="I407" s="236"/>
      <c r="J407" s="237">
        <f>ROUND(I407*H407,2)</f>
        <v>0</v>
      </c>
      <c r="K407" s="233" t="s">
        <v>148</v>
      </c>
      <c r="L407" s="45"/>
      <c r="M407" s="238" t="s">
        <v>1</v>
      </c>
      <c r="N407" s="239" t="s">
        <v>48</v>
      </c>
      <c r="O407" s="92"/>
      <c r="P407" s="240">
        <f>O407*H407</f>
        <v>0</v>
      </c>
      <c r="Q407" s="240">
        <v>0</v>
      </c>
      <c r="R407" s="240">
        <f>Q407*H407</f>
        <v>0</v>
      </c>
      <c r="S407" s="240">
        <v>0.00175</v>
      </c>
      <c r="T407" s="241">
        <f>S407*H407</f>
        <v>0.014875000000000001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2" t="s">
        <v>222</v>
      </c>
      <c r="AT407" s="242" t="s">
        <v>144</v>
      </c>
      <c r="AU407" s="242" t="s">
        <v>90</v>
      </c>
      <c r="AY407" s="17" t="s">
        <v>141</v>
      </c>
      <c r="BE407" s="243">
        <f>IF(N407="základní",J407,0)</f>
        <v>0</v>
      </c>
      <c r="BF407" s="243">
        <f>IF(N407="snížená",J407,0)</f>
        <v>0</v>
      </c>
      <c r="BG407" s="243">
        <f>IF(N407="zákl. přenesená",J407,0)</f>
        <v>0</v>
      </c>
      <c r="BH407" s="243">
        <f>IF(N407="sníž. přenesená",J407,0)</f>
        <v>0</v>
      </c>
      <c r="BI407" s="243">
        <f>IF(N407="nulová",J407,0)</f>
        <v>0</v>
      </c>
      <c r="BJ407" s="17" t="s">
        <v>88</v>
      </c>
      <c r="BK407" s="243">
        <f>ROUND(I407*H407,2)</f>
        <v>0</v>
      </c>
      <c r="BL407" s="17" t="s">
        <v>222</v>
      </c>
      <c r="BM407" s="242" t="s">
        <v>747</v>
      </c>
    </row>
    <row r="408" s="2" customFormat="1" ht="21.75" customHeight="1">
      <c r="A408" s="39"/>
      <c r="B408" s="40"/>
      <c r="C408" s="231" t="s">
        <v>748</v>
      </c>
      <c r="D408" s="231" t="s">
        <v>144</v>
      </c>
      <c r="E408" s="232" t="s">
        <v>749</v>
      </c>
      <c r="F408" s="233" t="s">
        <v>750</v>
      </c>
      <c r="G408" s="234" t="s">
        <v>165</v>
      </c>
      <c r="H408" s="235">
        <v>30.600000000000001</v>
      </c>
      <c r="I408" s="236"/>
      <c r="J408" s="237">
        <f>ROUND(I408*H408,2)</f>
        <v>0</v>
      </c>
      <c r="K408" s="233" t="s">
        <v>1</v>
      </c>
      <c r="L408" s="45"/>
      <c r="M408" s="238" t="s">
        <v>1</v>
      </c>
      <c r="N408" s="239" t="s">
        <v>48</v>
      </c>
      <c r="O408" s="92"/>
      <c r="P408" s="240">
        <f>O408*H408</f>
        <v>0</v>
      </c>
      <c r="Q408" s="240">
        <v>0.0060899999999999999</v>
      </c>
      <c r="R408" s="240">
        <f>Q408*H408</f>
        <v>0.18635400000000002</v>
      </c>
      <c r="S408" s="240">
        <v>0</v>
      </c>
      <c r="T408" s="24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2" t="s">
        <v>222</v>
      </c>
      <c r="AT408" s="242" t="s">
        <v>144</v>
      </c>
      <c r="AU408" s="242" t="s">
        <v>90</v>
      </c>
      <c r="AY408" s="17" t="s">
        <v>141</v>
      </c>
      <c r="BE408" s="243">
        <f>IF(N408="základní",J408,0)</f>
        <v>0</v>
      </c>
      <c r="BF408" s="243">
        <f>IF(N408="snížená",J408,0)</f>
        <v>0</v>
      </c>
      <c r="BG408" s="243">
        <f>IF(N408="zákl. přenesená",J408,0)</f>
        <v>0</v>
      </c>
      <c r="BH408" s="243">
        <f>IF(N408="sníž. přenesená",J408,0)</f>
        <v>0</v>
      </c>
      <c r="BI408" s="243">
        <f>IF(N408="nulová",J408,0)</f>
        <v>0</v>
      </c>
      <c r="BJ408" s="17" t="s">
        <v>88</v>
      </c>
      <c r="BK408" s="243">
        <f>ROUND(I408*H408,2)</f>
        <v>0</v>
      </c>
      <c r="BL408" s="17" t="s">
        <v>222</v>
      </c>
      <c r="BM408" s="242" t="s">
        <v>751</v>
      </c>
    </row>
    <row r="409" s="2" customFormat="1" ht="16.5" customHeight="1">
      <c r="A409" s="39"/>
      <c r="B409" s="40"/>
      <c r="C409" s="231" t="s">
        <v>752</v>
      </c>
      <c r="D409" s="231" t="s">
        <v>144</v>
      </c>
      <c r="E409" s="232" t="s">
        <v>753</v>
      </c>
      <c r="F409" s="233" t="s">
        <v>754</v>
      </c>
      <c r="G409" s="234" t="s">
        <v>165</v>
      </c>
      <c r="H409" s="235">
        <v>30.600000000000001</v>
      </c>
      <c r="I409" s="236"/>
      <c r="J409" s="237">
        <f>ROUND(I409*H409,2)</f>
        <v>0</v>
      </c>
      <c r="K409" s="233" t="s">
        <v>148</v>
      </c>
      <c r="L409" s="45"/>
      <c r="M409" s="238" t="s">
        <v>1</v>
      </c>
      <c r="N409" s="239" t="s">
        <v>48</v>
      </c>
      <c r="O409" s="92"/>
      <c r="P409" s="240">
        <f>O409*H409</f>
        <v>0</v>
      </c>
      <c r="Q409" s="240">
        <v>0.0040099999999999997</v>
      </c>
      <c r="R409" s="240">
        <f>Q409*H409</f>
        <v>0.122706</v>
      </c>
      <c r="S409" s="240">
        <v>0</v>
      </c>
      <c r="T409" s="241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2" t="s">
        <v>222</v>
      </c>
      <c r="AT409" s="242" t="s">
        <v>144</v>
      </c>
      <c r="AU409" s="242" t="s">
        <v>90</v>
      </c>
      <c r="AY409" s="17" t="s">
        <v>141</v>
      </c>
      <c r="BE409" s="243">
        <f>IF(N409="základní",J409,0)</f>
        <v>0</v>
      </c>
      <c r="BF409" s="243">
        <f>IF(N409="snížená",J409,0)</f>
        <v>0</v>
      </c>
      <c r="BG409" s="243">
        <f>IF(N409="zákl. přenesená",J409,0)</f>
        <v>0</v>
      </c>
      <c r="BH409" s="243">
        <f>IF(N409="sníž. přenesená",J409,0)</f>
        <v>0</v>
      </c>
      <c r="BI409" s="243">
        <f>IF(N409="nulová",J409,0)</f>
        <v>0</v>
      </c>
      <c r="BJ409" s="17" t="s">
        <v>88</v>
      </c>
      <c r="BK409" s="243">
        <f>ROUND(I409*H409,2)</f>
        <v>0</v>
      </c>
      <c r="BL409" s="17" t="s">
        <v>222</v>
      </c>
      <c r="BM409" s="242" t="s">
        <v>755</v>
      </c>
    </row>
    <row r="410" s="2" customFormat="1" ht="16.5" customHeight="1">
      <c r="A410" s="39"/>
      <c r="B410" s="40"/>
      <c r="C410" s="231" t="s">
        <v>756</v>
      </c>
      <c r="D410" s="231" t="s">
        <v>144</v>
      </c>
      <c r="E410" s="232" t="s">
        <v>757</v>
      </c>
      <c r="F410" s="233" t="s">
        <v>758</v>
      </c>
      <c r="G410" s="234" t="s">
        <v>147</v>
      </c>
      <c r="H410" s="235">
        <v>2</v>
      </c>
      <c r="I410" s="236"/>
      <c r="J410" s="237">
        <f>ROUND(I410*H410,2)</f>
        <v>0</v>
      </c>
      <c r="K410" s="233" t="s">
        <v>148</v>
      </c>
      <c r="L410" s="45"/>
      <c r="M410" s="238" t="s">
        <v>1</v>
      </c>
      <c r="N410" s="239" t="s">
        <v>48</v>
      </c>
      <c r="O410" s="92"/>
      <c r="P410" s="240">
        <f>O410*H410</f>
        <v>0</v>
      </c>
      <c r="Q410" s="240">
        <v>0</v>
      </c>
      <c r="R410" s="240">
        <f>Q410*H410</f>
        <v>0</v>
      </c>
      <c r="S410" s="240">
        <v>0</v>
      </c>
      <c r="T410" s="24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2" t="s">
        <v>222</v>
      </c>
      <c r="AT410" s="242" t="s">
        <v>144</v>
      </c>
      <c r="AU410" s="242" t="s">
        <v>90</v>
      </c>
      <c r="AY410" s="17" t="s">
        <v>141</v>
      </c>
      <c r="BE410" s="243">
        <f>IF(N410="základní",J410,0)</f>
        <v>0</v>
      </c>
      <c r="BF410" s="243">
        <f>IF(N410="snížená",J410,0)</f>
        <v>0</v>
      </c>
      <c r="BG410" s="243">
        <f>IF(N410="zákl. přenesená",J410,0)</f>
        <v>0</v>
      </c>
      <c r="BH410" s="243">
        <f>IF(N410="sníž. přenesená",J410,0)</f>
        <v>0</v>
      </c>
      <c r="BI410" s="243">
        <f>IF(N410="nulová",J410,0)</f>
        <v>0</v>
      </c>
      <c r="BJ410" s="17" t="s">
        <v>88</v>
      </c>
      <c r="BK410" s="243">
        <f>ROUND(I410*H410,2)</f>
        <v>0</v>
      </c>
      <c r="BL410" s="17" t="s">
        <v>222</v>
      </c>
      <c r="BM410" s="242" t="s">
        <v>759</v>
      </c>
    </row>
    <row r="411" s="2" customFormat="1" ht="16.5" customHeight="1">
      <c r="A411" s="39"/>
      <c r="B411" s="40"/>
      <c r="C411" s="231" t="s">
        <v>760</v>
      </c>
      <c r="D411" s="231" t="s">
        <v>144</v>
      </c>
      <c r="E411" s="232" t="s">
        <v>761</v>
      </c>
      <c r="F411" s="233" t="s">
        <v>762</v>
      </c>
      <c r="G411" s="234" t="s">
        <v>160</v>
      </c>
      <c r="H411" s="235">
        <v>0.309</v>
      </c>
      <c r="I411" s="236"/>
      <c r="J411" s="237">
        <f>ROUND(I411*H411,2)</f>
        <v>0</v>
      </c>
      <c r="K411" s="233" t="s">
        <v>148</v>
      </c>
      <c r="L411" s="45"/>
      <c r="M411" s="238" t="s">
        <v>1</v>
      </c>
      <c r="N411" s="239" t="s">
        <v>48</v>
      </c>
      <c r="O411" s="92"/>
      <c r="P411" s="240">
        <f>O411*H411</f>
        <v>0</v>
      </c>
      <c r="Q411" s="240">
        <v>0</v>
      </c>
      <c r="R411" s="240">
        <f>Q411*H411</f>
        <v>0</v>
      </c>
      <c r="S411" s="240">
        <v>0</v>
      </c>
      <c r="T411" s="24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2" t="s">
        <v>222</v>
      </c>
      <c r="AT411" s="242" t="s">
        <v>144</v>
      </c>
      <c r="AU411" s="242" t="s">
        <v>90</v>
      </c>
      <c r="AY411" s="17" t="s">
        <v>141</v>
      </c>
      <c r="BE411" s="243">
        <f>IF(N411="základní",J411,0)</f>
        <v>0</v>
      </c>
      <c r="BF411" s="243">
        <f>IF(N411="snížená",J411,0)</f>
        <v>0</v>
      </c>
      <c r="BG411" s="243">
        <f>IF(N411="zákl. přenesená",J411,0)</f>
        <v>0</v>
      </c>
      <c r="BH411" s="243">
        <f>IF(N411="sníž. přenesená",J411,0)</f>
        <v>0</v>
      </c>
      <c r="BI411" s="243">
        <f>IF(N411="nulová",J411,0)</f>
        <v>0</v>
      </c>
      <c r="BJ411" s="17" t="s">
        <v>88</v>
      </c>
      <c r="BK411" s="243">
        <f>ROUND(I411*H411,2)</f>
        <v>0</v>
      </c>
      <c r="BL411" s="17" t="s">
        <v>222</v>
      </c>
      <c r="BM411" s="242" t="s">
        <v>763</v>
      </c>
    </row>
    <row r="412" s="2" customFormat="1" ht="16.5" customHeight="1">
      <c r="A412" s="39"/>
      <c r="B412" s="40"/>
      <c r="C412" s="231" t="s">
        <v>764</v>
      </c>
      <c r="D412" s="231" t="s">
        <v>144</v>
      </c>
      <c r="E412" s="232" t="s">
        <v>765</v>
      </c>
      <c r="F412" s="233" t="s">
        <v>766</v>
      </c>
      <c r="G412" s="234" t="s">
        <v>160</v>
      </c>
      <c r="H412" s="235">
        <v>0.309</v>
      </c>
      <c r="I412" s="236"/>
      <c r="J412" s="237">
        <f>ROUND(I412*H412,2)</f>
        <v>0</v>
      </c>
      <c r="K412" s="233" t="s">
        <v>148</v>
      </c>
      <c r="L412" s="45"/>
      <c r="M412" s="238" t="s">
        <v>1</v>
      </c>
      <c r="N412" s="239" t="s">
        <v>48</v>
      </c>
      <c r="O412" s="92"/>
      <c r="P412" s="240">
        <f>O412*H412</f>
        <v>0</v>
      </c>
      <c r="Q412" s="240">
        <v>0</v>
      </c>
      <c r="R412" s="240">
        <f>Q412*H412</f>
        <v>0</v>
      </c>
      <c r="S412" s="240">
        <v>0</v>
      </c>
      <c r="T412" s="241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2" t="s">
        <v>222</v>
      </c>
      <c r="AT412" s="242" t="s">
        <v>144</v>
      </c>
      <c r="AU412" s="242" t="s">
        <v>90</v>
      </c>
      <c r="AY412" s="17" t="s">
        <v>141</v>
      </c>
      <c r="BE412" s="243">
        <f>IF(N412="základní",J412,0)</f>
        <v>0</v>
      </c>
      <c r="BF412" s="243">
        <f>IF(N412="snížená",J412,0)</f>
        <v>0</v>
      </c>
      <c r="BG412" s="243">
        <f>IF(N412="zákl. přenesená",J412,0)</f>
        <v>0</v>
      </c>
      <c r="BH412" s="243">
        <f>IF(N412="sníž. přenesená",J412,0)</f>
        <v>0</v>
      </c>
      <c r="BI412" s="243">
        <f>IF(N412="nulová",J412,0)</f>
        <v>0</v>
      </c>
      <c r="BJ412" s="17" t="s">
        <v>88</v>
      </c>
      <c r="BK412" s="243">
        <f>ROUND(I412*H412,2)</f>
        <v>0</v>
      </c>
      <c r="BL412" s="17" t="s">
        <v>222</v>
      </c>
      <c r="BM412" s="242" t="s">
        <v>767</v>
      </c>
    </row>
    <row r="413" s="12" customFormat="1" ht="22.8" customHeight="1">
      <c r="A413" s="12"/>
      <c r="B413" s="215"/>
      <c r="C413" s="216"/>
      <c r="D413" s="217" t="s">
        <v>82</v>
      </c>
      <c r="E413" s="229" t="s">
        <v>768</v>
      </c>
      <c r="F413" s="229" t="s">
        <v>769</v>
      </c>
      <c r="G413" s="216"/>
      <c r="H413" s="216"/>
      <c r="I413" s="219"/>
      <c r="J413" s="230">
        <f>BK413</f>
        <v>0</v>
      </c>
      <c r="K413" s="216"/>
      <c r="L413" s="221"/>
      <c r="M413" s="222"/>
      <c r="N413" s="223"/>
      <c r="O413" s="223"/>
      <c r="P413" s="224">
        <f>SUM(P414:P420)</f>
        <v>0</v>
      </c>
      <c r="Q413" s="223"/>
      <c r="R413" s="224">
        <f>SUM(R414:R420)</f>
        <v>0.13543</v>
      </c>
      <c r="S413" s="223"/>
      <c r="T413" s="225">
        <f>SUM(T414:T420)</f>
        <v>0.16800000000000001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26" t="s">
        <v>90</v>
      </c>
      <c r="AT413" s="227" t="s">
        <v>82</v>
      </c>
      <c r="AU413" s="227" t="s">
        <v>88</v>
      </c>
      <c r="AY413" s="226" t="s">
        <v>141</v>
      </c>
      <c r="BK413" s="228">
        <f>SUM(BK414:BK420)</f>
        <v>0</v>
      </c>
    </row>
    <row r="414" s="2" customFormat="1" ht="16.5" customHeight="1">
      <c r="A414" s="39"/>
      <c r="B414" s="40"/>
      <c r="C414" s="231" t="s">
        <v>770</v>
      </c>
      <c r="D414" s="231" t="s">
        <v>144</v>
      </c>
      <c r="E414" s="232" t="s">
        <v>771</v>
      </c>
      <c r="F414" s="233" t="s">
        <v>772</v>
      </c>
      <c r="G414" s="234" t="s">
        <v>147</v>
      </c>
      <c r="H414" s="235">
        <v>5</v>
      </c>
      <c r="I414" s="236"/>
      <c r="J414" s="237">
        <f>ROUND(I414*H414,2)</f>
        <v>0</v>
      </c>
      <c r="K414" s="233" t="s">
        <v>148</v>
      </c>
      <c r="L414" s="45"/>
      <c r="M414" s="238" t="s">
        <v>1</v>
      </c>
      <c r="N414" s="239" t="s">
        <v>48</v>
      </c>
      <c r="O414" s="92"/>
      <c r="P414" s="240">
        <f>O414*H414</f>
        <v>0</v>
      </c>
      <c r="Q414" s="240">
        <v>0</v>
      </c>
      <c r="R414" s="240">
        <f>Q414*H414</f>
        <v>0</v>
      </c>
      <c r="S414" s="240">
        <v>0</v>
      </c>
      <c r="T414" s="24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2" t="s">
        <v>222</v>
      </c>
      <c r="AT414" s="242" t="s">
        <v>144</v>
      </c>
      <c r="AU414" s="242" t="s">
        <v>90</v>
      </c>
      <c r="AY414" s="17" t="s">
        <v>141</v>
      </c>
      <c r="BE414" s="243">
        <f>IF(N414="základní",J414,0)</f>
        <v>0</v>
      </c>
      <c r="BF414" s="243">
        <f>IF(N414="snížená",J414,0)</f>
        <v>0</v>
      </c>
      <c r="BG414" s="243">
        <f>IF(N414="zákl. přenesená",J414,0)</f>
        <v>0</v>
      </c>
      <c r="BH414" s="243">
        <f>IF(N414="sníž. přenesená",J414,0)</f>
        <v>0</v>
      </c>
      <c r="BI414" s="243">
        <f>IF(N414="nulová",J414,0)</f>
        <v>0</v>
      </c>
      <c r="BJ414" s="17" t="s">
        <v>88</v>
      </c>
      <c r="BK414" s="243">
        <f>ROUND(I414*H414,2)</f>
        <v>0</v>
      </c>
      <c r="BL414" s="17" t="s">
        <v>222</v>
      </c>
      <c r="BM414" s="242" t="s">
        <v>773</v>
      </c>
    </row>
    <row r="415" s="2" customFormat="1" ht="21.75" customHeight="1">
      <c r="A415" s="39"/>
      <c r="B415" s="40"/>
      <c r="C415" s="256" t="s">
        <v>774</v>
      </c>
      <c r="D415" s="256" t="s">
        <v>213</v>
      </c>
      <c r="E415" s="257" t="s">
        <v>775</v>
      </c>
      <c r="F415" s="258" t="s">
        <v>776</v>
      </c>
      <c r="G415" s="259" t="s">
        <v>147</v>
      </c>
      <c r="H415" s="260">
        <v>5</v>
      </c>
      <c r="I415" s="261"/>
      <c r="J415" s="262">
        <f>ROUND(I415*H415,2)</f>
        <v>0</v>
      </c>
      <c r="K415" s="258" t="s">
        <v>1</v>
      </c>
      <c r="L415" s="263"/>
      <c r="M415" s="264" t="s">
        <v>1</v>
      </c>
      <c r="N415" s="265" t="s">
        <v>48</v>
      </c>
      <c r="O415" s="92"/>
      <c r="P415" s="240">
        <f>O415*H415</f>
        <v>0</v>
      </c>
      <c r="Q415" s="240">
        <v>0.0195</v>
      </c>
      <c r="R415" s="240">
        <f>Q415*H415</f>
        <v>0.097500000000000003</v>
      </c>
      <c r="S415" s="240">
        <v>0</v>
      </c>
      <c r="T415" s="24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2" t="s">
        <v>301</v>
      </c>
      <c r="AT415" s="242" t="s">
        <v>213</v>
      </c>
      <c r="AU415" s="242" t="s">
        <v>90</v>
      </c>
      <c r="AY415" s="17" t="s">
        <v>141</v>
      </c>
      <c r="BE415" s="243">
        <f>IF(N415="základní",J415,0)</f>
        <v>0</v>
      </c>
      <c r="BF415" s="243">
        <f>IF(N415="snížená",J415,0)</f>
        <v>0</v>
      </c>
      <c r="BG415" s="243">
        <f>IF(N415="zákl. přenesená",J415,0)</f>
        <v>0</v>
      </c>
      <c r="BH415" s="243">
        <f>IF(N415="sníž. přenesená",J415,0)</f>
        <v>0</v>
      </c>
      <c r="BI415" s="243">
        <f>IF(N415="nulová",J415,0)</f>
        <v>0</v>
      </c>
      <c r="BJ415" s="17" t="s">
        <v>88</v>
      </c>
      <c r="BK415" s="243">
        <f>ROUND(I415*H415,2)</f>
        <v>0</v>
      </c>
      <c r="BL415" s="17" t="s">
        <v>222</v>
      </c>
      <c r="BM415" s="242" t="s">
        <v>777</v>
      </c>
    </row>
    <row r="416" s="2" customFormat="1" ht="16.5" customHeight="1">
      <c r="A416" s="39"/>
      <c r="B416" s="40"/>
      <c r="C416" s="231" t="s">
        <v>778</v>
      </c>
      <c r="D416" s="231" t="s">
        <v>144</v>
      </c>
      <c r="E416" s="232" t="s">
        <v>779</v>
      </c>
      <c r="F416" s="233" t="s">
        <v>780</v>
      </c>
      <c r="G416" s="234" t="s">
        <v>147</v>
      </c>
      <c r="H416" s="235">
        <v>1</v>
      </c>
      <c r="I416" s="236"/>
      <c r="J416" s="237">
        <f>ROUND(I416*H416,2)</f>
        <v>0</v>
      </c>
      <c r="K416" s="233" t="s">
        <v>148</v>
      </c>
      <c r="L416" s="45"/>
      <c r="M416" s="238" t="s">
        <v>1</v>
      </c>
      <c r="N416" s="239" t="s">
        <v>48</v>
      </c>
      <c r="O416" s="92"/>
      <c r="P416" s="240">
        <f>O416*H416</f>
        <v>0</v>
      </c>
      <c r="Q416" s="240">
        <v>0.00093000000000000005</v>
      </c>
      <c r="R416" s="240">
        <f>Q416*H416</f>
        <v>0.00093000000000000005</v>
      </c>
      <c r="S416" s="240">
        <v>0</v>
      </c>
      <c r="T416" s="24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2" t="s">
        <v>222</v>
      </c>
      <c r="AT416" s="242" t="s">
        <v>144</v>
      </c>
      <c r="AU416" s="242" t="s">
        <v>90</v>
      </c>
      <c r="AY416" s="17" t="s">
        <v>141</v>
      </c>
      <c r="BE416" s="243">
        <f>IF(N416="základní",J416,0)</f>
        <v>0</v>
      </c>
      <c r="BF416" s="243">
        <f>IF(N416="snížená",J416,0)</f>
        <v>0</v>
      </c>
      <c r="BG416" s="243">
        <f>IF(N416="zákl. přenesená",J416,0)</f>
        <v>0</v>
      </c>
      <c r="BH416" s="243">
        <f>IF(N416="sníž. přenesená",J416,0)</f>
        <v>0</v>
      </c>
      <c r="BI416" s="243">
        <f>IF(N416="nulová",J416,0)</f>
        <v>0</v>
      </c>
      <c r="BJ416" s="17" t="s">
        <v>88</v>
      </c>
      <c r="BK416" s="243">
        <f>ROUND(I416*H416,2)</f>
        <v>0</v>
      </c>
      <c r="BL416" s="17" t="s">
        <v>222</v>
      </c>
      <c r="BM416" s="242" t="s">
        <v>781</v>
      </c>
    </row>
    <row r="417" s="2" customFormat="1" ht="16.5" customHeight="1">
      <c r="A417" s="39"/>
      <c r="B417" s="40"/>
      <c r="C417" s="256" t="s">
        <v>782</v>
      </c>
      <c r="D417" s="256" t="s">
        <v>213</v>
      </c>
      <c r="E417" s="257" t="s">
        <v>783</v>
      </c>
      <c r="F417" s="258" t="s">
        <v>784</v>
      </c>
      <c r="G417" s="259" t="s">
        <v>147</v>
      </c>
      <c r="H417" s="260">
        <v>1</v>
      </c>
      <c r="I417" s="261"/>
      <c r="J417" s="262">
        <f>ROUND(I417*H417,2)</f>
        <v>0</v>
      </c>
      <c r="K417" s="258" t="s">
        <v>1</v>
      </c>
      <c r="L417" s="263"/>
      <c r="M417" s="264" t="s">
        <v>1</v>
      </c>
      <c r="N417" s="265" t="s">
        <v>48</v>
      </c>
      <c r="O417" s="92"/>
      <c r="P417" s="240">
        <f>O417*H417</f>
        <v>0</v>
      </c>
      <c r="Q417" s="240">
        <v>0.036999999999999998</v>
      </c>
      <c r="R417" s="240">
        <f>Q417*H417</f>
        <v>0.036999999999999998</v>
      </c>
      <c r="S417" s="240">
        <v>0</v>
      </c>
      <c r="T417" s="24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2" t="s">
        <v>301</v>
      </c>
      <c r="AT417" s="242" t="s">
        <v>213</v>
      </c>
      <c r="AU417" s="242" t="s">
        <v>90</v>
      </c>
      <c r="AY417" s="17" t="s">
        <v>141</v>
      </c>
      <c r="BE417" s="243">
        <f>IF(N417="základní",J417,0)</f>
        <v>0</v>
      </c>
      <c r="BF417" s="243">
        <f>IF(N417="snížená",J417,0)</f>
        <v>0</v>
      </c>
      <c r="BG417" s="243">
        <f>IF(N417="zákl. přenesená",J417,0)</f>
        <v>0</v>
      </c>
      <c r="BH417" s="243">
        <f>IF(N417="sníž. přenesená",J417,0)</f>
        <v>0</v>
      </c>
      <c r="BI417" s="243">
        <f>IF(N417="nulová",J417,0)</f>
        <v>0</v>
      </c>
      <c r="BJ417" s="17" t="s">
        <v>88</v>
      </c>
      <c r="BK417" s="243">
        <f>ROUND(I417*H417,2)</f>
        <v>0</v>
      </c>
      <c r="BL417" s="17" t="s">
        <v>222</v>
      </c>
      <c r="BM417" s="242" t="s">
        <v>785</v>
      </c>
    </row>
    <row r="418" s="2" customFormat="1" ht="16.5" customHeight="1">
      <c r="A418" s="39"/>
      <c r="B418" s="40"/>
      <c r="C418" s="231" t="s">
        <v>786</v>
      </c>
      <c r="D418" s="231" t="s">
        <v>144</v>
      </c>
      <c r="E418" s="232" t="s">
        <v>787</v>
      </c>
      <c r="F418" s="233" t="s">
        <v>788</v>
      </c>
      <c r="G418" s="234" t="s">
        <v>147</v>
      </c>
      <c r="H418" s="235">
        <v>7</v>
      </c>
      <c r="I418" s="236"/>
      <c r="J418" s="237">
        <f>ROUND(I418*H418,2)</f>
        <v>0</v>
      </c>
      <c r="K418" s="233" t="s">
        <v>148</v>
      </c>
      <c r="L418" s="45"/>
      <c r="M418" s="238" t="s">
        <v>1</v>
      </c>
      <c r="N418" s="239" t="s">
        <v>48</v>
      </c>
      <c r="O418" s="92"/>
      <c r="P418" s="240">
        <f>O418*H418</f>
        <v>0</v>
      </c>
      <c r="Q418" s="240">
        <v>0</v>
      </c>
      <c r="R418" s="240">
        <f>Q418*H418</f>
        <v>0</v>
      </c>
      <c r="S418" s="240">
        <v>0.024</v>
      </c>
      <c r="T418" s="241">
        <f>S418*H418</f>
        <v>0.16800000000000001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2" t="s">
        <v>222</v>
      </c>
      <c r="AT418" s="242" t="s">
        <v>144</v>
      </c>
      <c r="AU418" s="242" t="s">
        <v>90</v>
      </c>
      <c r="AY418" s="17" t="s">
        <v>141</v>
      </c>
      <c r="BE418" s="243">
        <f>IF(N418="základní",J418,0)</f>
        <v>0</v>
      </c>
      <c r="BF418" s="243">
        <f>IF(N418="snížená",J418,0)</f>
        <v>0</v>
      </c>
      <c r="BG418" s="243">
        <f>IF(N418="zákl. přenesená",J418,0)</f>
        <v>0</v>
      </c>
      <c r="BH418" s="243">
        <f>IF(N418="sníž. přenesená",J418,0)</f>
        <v>0</v>
      </c>
      <c r="BI418" s="243">
        <f>IF(N418="nulová",J418,0)</f>
        <v>0</v>
      </c>
      <c r="BJ418" s="17" t="s">
        <v>88</v>
      </c>
      <c r="BK418" s="243">
        <f>ROUND(I418*H418,2)</f>
        <v>0</v>
      </c>
      <c r="BL418" s="17" t="s">
        <v>222</v>
      </c>
      <c r="BM418" s="242" t="s">
        <v>789</v>
      </c>
    </row>
    <row r="419" s="2" customFormat="1" ht="16.5" customHeight="1">
      <c r="A419" s="39"/>
      <c r="B419" s="40"/>
      <c r="C419" s="231" t="s">
        <v>790</v>
      </c>
      <c r="D419" s="231" t="s">
        <v>144</v>
      </c>
      <c r="E419" s="232" t="s">
        <v>791</v>
      </c>
      <c r="F419" s="233" t="s">
        <v>792</v>
      </c>
      <c r="G419" s="234" t="s">
        <v>160</v>
      </c>
      <c r="H419" s="235">
        <v>0.13500000000000001</v>
      </c>
      <c r="I419" s="236"/>
      <c r="J419" s="237">
        <f>ROUND(I419*H419,2)</f>
        <v>0</v>
      </c>
      <c r="K419" s="233" t="s">
        <v>148</v>
      </c>
      <c r="L419" s="45"/>
      <c r="M419" s="238" t="s">
        <v>1</v>
      </c>
      <c r="N419" s="239" t="s">
        <v>48</v>
      </c>
      <c r="O419" s="92"/>
      <c r="P419" s="240">
        <f>O419*H419</f>
        <v>0</v>
      </c>
      <c r="Q419" s="240">
        <v>0</v>
      </c>
      <c r="R419" s="240">
        <f>Q419*H419</f>
        <v>0</v>
      </c>
      <c r="S419" s="240">
        <v>0</v>
      </c>
      <c r="T419" s="241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2" t="s">
        <v>222</v>
      </c>
      <c r="AT419" s="242" t="s">
        <v>144</v>
      </c>
      <c r="AU419" s="242" t="s">
        <v>90</v>
      </c>
      <c r="AY419" s="17" t="s">
        <v>141</v>
      </c>
      <c r="BE419" s="243">
        <f>IF(N419="základní",J419,0)</f>
        <v>0</v>
      </c>
      <c r="BF419" s="243">
        <f>IF(N419="snížená",J419,0)</f>
        <v>0</v>
      </c>
      <c r="BG419" s="243">
        <f>IF(N419="zákl. přenesená",J419,0)</f>
        <v>0</v>
      </c>
      <c r="BH419" s="243">
        <f>IF(N419="sníž. přenesená",J419,0)</f>
        <v>0</v>
      </c>
      <c r="BI419" s="243">
        <f>IF(N419="nulová",J419,0)</f>
        <v>0</v>
      </c>
      <c r="BJ419" s="17" t="s">
        <v>88</v>
      </c>
      <c r="BK419" s="243">
        <f>ROUND(I419*H419,2)</f>
        <v>0</v>
      </c>
      <c r="BL419" s="17" t="s">
        <v>222</v>
      </c>
      <c r="BM419" s="242" t="s">
        <v>793</v>
      </c>
    </row>
    <row r="420" s="2" customFormat="1" ht="16.5" customHeight="1">
      <c r="A420" s="39"/>
      <c r="B420" s="40"/>
      <c r="C420" s="231" t="s">
        <v>794</v>
      </c>
      <c r="D420" s="231" t="s">
        <v>144</v>
      </c>
      <c r="E420" s="232" t="s">
        <v>795</v>
      </c>
      <c r="F420" s="233" t="s">
        <v>796</v>
      </c>
      <c r="G420" s="234" t="s">
        <v>160</v>
      </c>
      <c r="H420" s="235">
        <v>0.13500000000000001</v>
      </c>
      <c r="I420" s="236"/>
      <c r="J420" s="237">
        <f>ROUND(I420*H420,2)</f>
        <v>0</v>
      </c>
      <c r="K420" s="233" t="s">
        <v>148</v>
      </c>
      <c r="L420" s="45"/>
      <c r="M420" s="238" t="s">
        <v>1</v>
      </c>
      <c r="N420" s="239" t="s">
        <v>48</v>
      </c>
      <c r="O420" s="92"/>
      <c r="P420" s="240">
        <f>O420*H420</f>
        <v>0</v>
      </c>
      <c r="Q420" s="240">
        <v>0</v>
      </c>
      <c r="R420" s="240">
        <f>Q420*H420</f>
        <v>0</v>
      </c>
      <c r="S420" s="240">
        <v>0</v>
      </c>
      <c r="T420" s="24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2" t="s">
        <v>222</v>
      </c>
      <c r="AT420" s="242" t="s">
        <v>144</v>
      </c>
      <c r="AU420" s="242" t="s">
        <v>90</v>
      </c>
      <c r="AY420" s="17" t="s">
        <v>141</v>
      </c>
      <c r="BE420" s="243">
        <f>IF(N420="základní",J420,0)</f>
        <v>0</v>
      </c>
      <c r="BF420" s="243">
        <f>IF(N420="snížená",J420,0)</f>
        <v>0</v>
      </c>
      <c r="BG420" s="243">
        <f>IF(N420="zákl. přenesená",J420,0)</f>
        <v>0</v>
      </c>
      <c r="BH420" s="243">
        <f>IF(N420="sníž. přenesená",J420,0)</f>
        <v>0</v>
      </c>
      <c r="BI420" s="243">
        <f>IF(N420="nulová",J420,0)</f>
        <v>0</v>
      </c>
      <c r="BJ420" s="17" t="s">
        <v>88</v>
      </c>
      <c r="BK420" s="243">
        <f>ROUND(I420*H420,2)</f>
        <v>0</v>
      </c>
      <c r="BL420" s="17" t="s">
        <v>222</v>
      </c>
      <c r="BM420" s="242" t="s">
        <v>797</v>
      </c>
    </row>
    <row r="421" s="12" customFormat="1" ht="22.8" customHeight="1">
      <c r="A421" s="12"/>
      <c r="B421" s="215"/>
      <c r="C421" s="216"/>
      <c r="D421" s="217" t="s">
        <v>82</v>
      </c>
      <c r="E421" s="229" t="s">
        <v>798</v>
      </c>
      <c r="F421" s="229" t="s">
        <v>799</v>
      </c>
      <c r="G421" s="216"/>
      <c r="H421" s="216"/>
      <c r="I421" s="219"/>
      <c r="J421" s="230">
        <f>BK421</f>
        <v>0</v>
      </c>
      <c r="K421" s="216"/>
      <c r="L421" s="221"/>
      <c r="M421" s="222"/>
      <c r="N421" s="223"/>
      <c r="O421" s="223"/>
      <c r="P421" s="224">
        <f>SUM(P422:P425)</f>
        <v>0</v>
      </c>
      <c r="Q421" s="223"/>
      <c r="R421" s="224">
        <f>SUM(R422:R425)</f>
        <v>0.00012</v>
      </c>
      <c r="S421" s="223"/>
      <c r="T421" s="225">
        <f>SUM(T422:T425)</f>
        <v>0.10500000000000001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26" t="s">
        <v>90</v>
      </c>
      <c r="AT421" s="227" t="s">
        <v>82</v>
      </c>
      <c r="AU421" s="227" t="s">
        <v>88</v>
      </c>
      <c r="AY421" s="226" t="s">
        <v>141</v>
      </c>
      <c r="BK421" s="228">
        <f>SUM(BK422:BK425)</f>
        <v>0</v>
      </c>
    </row>
    <row r="422" s="2" customFormat="1" ht="16.5" customHeight="1">
      <c r="A422" s="39"/>
      <c r="B422" s="40"/>
      <c r="C422" s="231" t="s">
        <v>800</v>
      </c>
      <c r="D422" s="231" t="s">
        <v>144</v>
      </c>
      <c r="E422" s="232" t="s">
        <v>801</v>
      </c>
      <c r="F422" s="233" t="s">
        <v>802</v>
      </c>
      <c r="G422" s="234" t="s">
        <v>165</v>
      </c>
      <c r="H422" s="235">
        <v>4.2000000000000002</v>
      </c>
      <c r="I422" s="236"/>
      <c r="J422" s="237">
        <f>ROUND(I422*H422,2)</f>
        <v>0</v>
      </c>
      <c r="K422" s="233" t="s">
        <v>148</v>
      </c>
      <c r="L422" s="45"/>
      <c r="M422" s="238" t="s">
        <v>1</v>
      </c>
      <c r="N422" s="239" t="s">
        <v>48</v>
      </c>
      <c r="O422" s="92"/>
      <c r="P422" s="240">
        <f>O422*H422</f>
        <v>0</v>
      </c>
      <c r="Q422" s="240">
        <v>0</v>
      </c>
      <c r="R422" s="240">
        <f>Q422*H422</f>
        <v>0</v>
      </c>
      <c r="S422" s="240">
        <v>0.025000000000000001</v>
      </c>
      <c r="T422" s="241">
        <f>S422*H422</f>
        <v>0.10500000000000001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2" t="s">
        <v>222</v>
      </c>
      <c r="AT422" s="242" t="s">
        <v>144</v>
      </c>
      <c r="AU422" s="242" t="s">
        <v>90</v>
      </c>
      <c r="AY422" s="17" t="s">
        <v>141</v>
      </c>
      <c r="BE422" s="243">
        <f>IF(N422="základní",J422,0)</f>
        <v>0</v>
      </c>
      <c r="BF422" s="243">
        <f>IF(N422="snížená",J422,0)</f>
        <v>0</v>
      </c>
      <c r="BG422" s="243">
        <f>IF(N422="zákl. přenesená",J422,0)</f>
        <v>0</v>
      </c>
      <c r="BH422" s="243">
        <f>IF(N422="sníž. přenesená",J422,0)</f>
        <v>0</v>
      </c>
      <c r="BI422" s="243">
        <f>IF(N422="nulová",J422,0)</f>
        <v>0</v>
      </c>
      <c r="BJ422" s="17" t="s">
        <v>88</v>
      </c>
      <c r="BK422" s="243">
        <f>ROUND(I422*H422,2)</f>
        <v>0</v>
      </c>
      <c r="BL422" s="17" t="s">
        <v>222</v>
      </c>
      <c r="BM422" s="242" t="s">
        <v>803</v>
      </c>
    </row>
    <row r="423" s="13" customFormat="1">
      <c r="A423" s="13"/>
      <c r="B423" s="244"/>
      <c r="C423" s="245"/>
      <c r="D423" s="246" t="s">
        <v>151</v>
      </c>
      <c r="E423" s="247" t="s">
        <v>1</v>
      </c>
      <c r="F423" s="248" t="s">
        <v>804</v>
      </c>
      <c r="G423" s="245"/>
      <c r="H423" s="249">
        <v>4.2000000000000002</v>
      </c>
      <c r="I423" s="250"/>
      <c r="J423" s="245"/>
      <c r="K423" s="245"/>
      <c r="L423" s="251"/>
      <c r="M423" s="252"/>
      <c r="N423" s="253"/>
      <c r="O423" s="253"/>
      <c r="P423" s="253"/>
      <c r="Q423" s="253"/>
      <c r="R423" s="253"/>
      <c r="S423" s="253"/>
      <c r="T423" s="25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5" t="s">
        <v>151</v>
      </c>
      <c r="AU423" s="255" t="s">
        <v>90</v>
      </c>
      <c r="AV423" s="13" t="s">
        <v>90</v>
      </c>
      <c r="AW423" s="13" t="s">
        <v>38</v>
      </c>
      <c r="AX423" s="13" t="s">
        <v>88</v>
      </c>
      <c r="AY423" s="255" t="s">
        <v>141</v>
      </c>
    </row>
    <row r="424" s="2" customFormat="1" ht="21.75" customHeight="1">
      <c r="A424" s="39"/>
      <c r="B424" s="40"/>
      <c r="C424" s="231" t="s">
        <v>805</v>
      </c>
      <c r="D424" s="231" t="s">
        <v>144</v>
      </c>
      <c r="E424" s="232" t="s">
        <v>806</v>
      </c>
      <c r="F424" s="233" t="s">
        <v>807</v>
      </c>
      <c r="G424" s="234" t="s">
        <v>651</v>
      </c>
      <c r="H424" s="235">
        <v>1</v>
      </c>
      <c r="I424" s="236"/>
      <c r="J424" s="237">
        <f>ROUND(I424*H424,2)</f>
        <v>0</v>
      </c>
      <c r="K424" s="233" t="s">
        <v>1</v>
      </c>
      <c r="L424" s="45"/>
      <c r="M424" s="238" t="s">
        <v>1</v>
      </c>
      <c r="N424" s="239" t="s">
        <v>48</v>
      </c>
      <c r="O424" s="92"/>
      <c r="P424" s="240">
        <f>O424*H424</f>
        <v>0</v>
      </c>
      <c r="Q424" s="240">
        <v>6.0000000000000002E-05</v>
      </c>
      <c r="R424" s="240">
        <f>Q424*H424</f>
        <v>6.0000000000000002E-05</v>
      </c>
      <c r="S424" s="240">
        <v>0</v>
      </c>
      <c r="T424" s="241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2" t="s">
        <v>222</v>
      </c>
      <c r="AT424" s="242" t="s">
        <v>144</v>
      </c>
      <c r="AU424" s="242" t="s">
        <v>90</v>
      </c>
      <c r="AY424" s="17" t="s">
        <v>141</v>
      </c>
      <c r="BE424" s="243">
        <f>IF(N424="základní",J424,0)</f>
        <v>0</v>
      </c>
      <c r="BF424" s="243">
        <f>IF(N424="snížená",J424,0)</f>
        <v>0</v>
      </c>
      <c r="BG424" s="243">
        <f>IF(N424="zákl. přenesená",J424,0)</f>
        <v>0</v>
      </c>
      <c r="BH424" s="243">
        <f>IF(N424="sníž. přenesená",J424,0)</f>
        <v>0</v>
      </c>
      <c r="BI424" s="243">
        <f>IF(N424="nulová",J424,0)</f>
        <v>0</v>
      </c>
      <c r="BJ424" s="17" t="s">
        <v>88</v>
      </c>
      <c r="BK424" s="243">
        <f>ROUND(I424*H424,2)</f>
        <v>0</v>
      </c>
      <c r="BL424" s="17" t="s">
        <v>222</v>
      </c>
      <c r="BM424" s="242" t="s">
        <v>808</v>
      </c>
    </row>
    <row r="425" s="2" customFormat="1" ht="16.5" customHeight="1">
      <c r="A425" s="39"/>
      <c r="B425" s="40"/>
      <c r="C425" s="231" t="s">
        <v>809</v>
      </c>
      <c r="D425" s="231" t="s">
        <v>144</v>
      </c>
      <c r="E425" s="232" t="s">
        <v>810</v>
      </c>
      <c r="F425" s="233" t="s">
        <v>811</v>
      </c>
      <c r="G425" s="234" t="s">
        <v>651</v>
      </c>
      <c r="H425" s="235">
        <v>1</v>
      </c>
      <c r="I425" s="236"/>
      <c r="J425" s="237">
        <f>ROUND(I425*H425,2)</f>
        <v>0</v>
      </c>
      <c r="K425" s="233" t="s">
        <v>1</v>
      </c>
      <c r="L425" s="45"/>
      <c r="M425" s="238" t="s">
        <v>1</v>
      </c>
      <c r="N425" s="239" t="s">
        <v>48</v>
      </c>
      <c r="O425" s="92"/>
      <c r="P425" s="240">
        <f>O425*H425</f>
        <v>0</v>
      </c>
      <c r="Q425" s="240">
        <v>6.0000000000000002E-05</v>
      </c>
      <c r="R425" s="240">
        <f>Q425*H425</f>
        <v>6.0000000000000002E-05</v>
      </c>
      <c r="S425" s="240">
        <v>0</v>
      </c>
      <c r="T425" s="241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2" t="s">
        <v>222</v>
      </c>
      <c r="AT425" s="242" t="s">
        <v>144</v>
      </c>
      <c r="AU425" s="242" t="s">
        <v>90</v>
      </c>
      <c r="AY425" s="17" t="s">
        <v>141</v>
      </c>
      <c r="BE425" s="243">
        <f>IF(N425="základní",J425,0)</f>
        <v>0</v>
      </c>
      <c r="BF425" s="243">
        <f>IF(N425="snížená",J425,0)</f>
        <v>0</v>
      </c>
      <c r="BG425" s="243">
        <f>IF(N425="zákl. přenesená",J425,0)</f>
        <v>0</v>
      </c>
      <c r="BH425" s="243">
        <f>IF(N425="sníž. přenesená",J425,0)</f>
        <v>0</v>
      </c>
      <c r="BI425" s="243">
        <f>IF(N425="nulová",J425,0)</f>
        <v>0</v>
      </c>
      <c r="BJ425" s="17" t="s">
        <v>88</v>
      </c>
      <c r="BK425" s="243">
        <f>ROUND(I425*H425,2)</f>
        <v>0</v>
      </c>
      <c r="BL425" s="17" t="s">
        <v>222</v>
      </c>
      <c r="BM425" s="242" t="s">
        <v>812</v>
      </c>
    </row>
    <row r="426" s="12" customFormat="1" ht="22.8" customHeight="1">
      <c r="A426" s="12"/>
      <c r="B426" s="215"/>
      <c r="C426" s="216"/>
      <c r="D426" s="217" t="s">
        <v>82</v>
      </c>
      <c r="E426" s="229" t="s">
        <v>813</v>
      </c>
      <c r="F426" s="229" t="s">
        <v>814</v>
      </c>
      <c r="G426" s="216"/>
      <c r="H426" s="216"/>
      <c r="I426" s="219"/>
      <c r="J426" s="230">
        <f>BK426</f>
        <v>0</v>
      </c>
      <c r="K426" s="216"/>
      <c r="L426" s="221"/>
      <c r="M426" s="222"/>
      <c r="N426" s="223"/>
      <c r="O426" s="223"/>
      <c r="P426" s="224">
        <f>SUM(P427:P432)</f>
        <v>0</v>
      </c>
      <c r="Q426" s="223"/>
      <c r="R426" s="224">
        <f>SUM(R427:R432)</f>
        <v>0</v>
      </c>
      <c r="S426" s="223"/>
      <c r="T426" s="225">
        <f>SUM(T427:T432)</f>
        <v>1.04264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26" t="s">
        <v>90</v>
      </c>
      <c r="AT426" s="227" t="s">
        <v>82</v>
      </c>
      <c r="AU426" s="227" t="s">
        <v>88</v>
      </c>
      <c r="AY426" s="226" t="s">
        <v>141</v>
      </c>
      <c r="BK426" s="228">
        <f>SUM(BK427:BK432)</f>
        <v>0</v>
      </c>
    </row>
    <row r="427" s="2" customFormat="1" ht="16.5" customHeight="1">
      <c r="A427" s="39"/>
      <c r="B427" s="40"/>
      <c r="C427" s="231" t="s">
        <v>815</v>
      </c>
      <c r="D427" s="231" t="s">
        <v>144</v>
      </c>
      <c r="E427" s="232" t="s">
        <v>816</v>
      </c>
      <c r="F427" s="233" t="s">
        <v>817</v>
      </c>
      <c r="G427" s="234" t="s">
        <v>165</v>
      </c>
      <c r="H427" s="235">
        <v>57.82</v>
      </c>
      <c r="I427" s="236"/>
      <c r="J427" s="237">
        <f>ROUND(I427*H427,2)</f>
        <v>0</v>
      </c>
      <c r="K427" s="233" t="s">
        <v>148</v>
      </c>
      <c r="L427" s="45"/>
      <c r="M427" s="238" t="s">
        <v>1</v>
      </c>
      <c r="N427" s="239" t="s">
        <v>48</v>
      </c>
      <c r="O427" s="92"/>
      <c r="P427" s="240">
        <f>O427*H427</f>
        <v>0</v>
      </c>
      <c r="Q427" s="240">
        <v>0</v>
      </c>
      <c r="R427" s="240">
        <f>Q427*H427</f>
        <v>0</v>
      </c>
      <c r="S427" s="240">
        <v>0.001</v>
      </c>
      <c r="T427" s="241">
        <f>S427*H427</f>
        <v>0.057820000000000003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2" t="s">
        <v>222</v>
      </c>
      <c r="AT427" s="242" t="s">
        <v>144</v>
      </c>
      <c r="AU427" s="242" t="s">
        <v>90</v>
      </c>
      <c r="AY427" s="17" t="s">
        <v>141</v>
      </c>
      <c r="BE427" s="243">
        <f>IF(N427="základní",J427,0)</f>
        <v>0</v>
      </c>
      <c r="BF427" s="243">
        <f>IF(N427="snížená",J427,0)</f>
        <v>0</v>
      </c>
      <c r="BG427" s="243">
        <f>IF(N427="zákl. přenesená",J427,0)</f>
        <v>0</v>
      </c>
      <c r="BH427" s="243">
        <f>IF(N427="sníž. přenesená",J427,0)</f>
        <v>0</v>
      </c>
      <c r="BI427" s="243">
        <f>IF(N427="nulová",J427,0)</f>
        <v>0</v>
      </c>
      <c r="BJ427" s="17" t="s">
        <v>88</v>
      </c>
      <c r="BK427" s="243">
        <f>ROUND(I427*H427,2)</f>
        <v>0</v>
      </c>
      <c r="BL427" s="17" t="s">
        <v>222</v>
      </c>
      <c r="BM427" s="242" t="s">
        <v>818</v>
      </c>
    </row>
    <row r="428" s="13" customFormat="1">
      <c r="A428" s="13"/>
      <c r="B428" s="244"/>
      <c r="C428" s="245"/>
      <c r="D428" s="246" t="s">
        <v>151</v>
      </c>
      <c r="E428" s="247" t="s">
        <v>1</v>
      </c>
      <c r="F428" s="248" t="s">
        <v>819</v>
      </c>
      <c r="G428" s="245"/>
      <c r="H428" s="249">
        <v>57.82</v>
      </c>
      <c r="I428" s="250"/>
      <c r="J428" s="245"/>
      <c r="K428" s="245"/>
      <c r="L428" s="251"/>
      <c r="M428" s="252"/>
      <c r="N428" s="253"/>
      <c r="O428" s="253"/>
      <c r="P428" s="253"/>
      <c r="Q428" s="253"/>
      <c r="R428" s="253"/>
      <c r="S428" s="253"/>
      <c r="T428" s="25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5" t="s">
        <v>151</v>
      </c>
      <c r="AU428" s="255" t="s">
        <v>90</v>
      </c>
      <c r="AV428" s="13" t="s">
        <v>90</v>
      </c>
      <c r="AW428" s="13" t="s">
        <v>38</v>
      </c>
      <c r="AX428" s="13" t="s">
        <v>88</v>
      </c>
      <c r="AY428" s="255" t="s">
        <v>141</v>
      </c>
    </row>
    <row r="429" s="2" customFormat="1" ht="16.5" customHeight="1">
      <c r="A429" s="39"/>
      <c r="B429" s="40"/>
      <c r="C429" s="231" t="s">
        <v>820</v>
      </c>
      <c r="D429" s="231" t="s">
        <v>144</v>
      </c>
      <c r="E429" s="232" t="s">
        <v>821</v>
      </c>
      <c r="F429" s="233" t="s">
        <v>822</v>
      </c>
      <c r="G429" s="234" t="s">
        <v>171</v>
      </c>
      <c r="H429" s="235">
        <v>44.200000000000003</v>
      </c>
      <c r="I429" s="236"/>
      <c r="J429" s="237">
        <f>ROUND(I429*H429,2)</f>
        <v>0</v>
      </c>
      <c r="K429" s="233" t="s">
        <v>148</v>
      </c>
      <c r="L429" s="45"/>
      <c r="M429" s="238" t="s">
        <v>1</v>
      </c>
      <c r="N429" s="239" t="s">
        <v>48</v>
      </c>
      <c r="O429" s="92"/>
      <c r="P429" s="240">
        <f>O429*H429</f>
        <v>0</v>
      </c>
      <c r="Q429" s="240">
        <v>0</v>
      </c>
      <c r="R429" s="240">
        <f>Q429*H429</f>
        <v>0</v>
      </c>
      <c r="S429" s="240">
        <v>0.02</v>
      </c>
      <c r="T429" s="241">
        <f>S429*H429</f>
        <v>0.88400000000000012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2" t="s">
        <v>222</v>
      </c>
      <c r="AT429" s="242" t="s">
        <v>144</v>
      </c>
      <c r="AU429" s="242" t="s">
        <v>90</v>
      </c>
      <c r="AY429" s="17" t="s">
        <v>141</v>
      </c>
      <c r="BE429" s="243">
        <f>IF(N429="základní",J429,0)</f>
        <v>0</v>
      </c>
      <c r="BF429" s="243">
        <f>IF(N429="snížená",J429,0)</f>
        <v>0</v>
      </c>
      <c r="BG429" s="243">
        <f>IF(N429="zákl. přenesená",J429,0)</f>
        <v>0</v>
      </c>
      <c r="BH429" s="243">
        <f>IF(N429="sníž. přenesená",J429,0)</f>
        <v>0</v>
      </c>
      <c r="BI429" s="243">
        <f>IF(N429="nulová",J429,0)</f>
        <v>0</v>
      </c>
      <c r="BJ429" s="17" t="s">
        <v>88</v>
      </c>
      <c r="BK429" s="243">
        <f>ROUND(I429*H429,2)</f>
        <v>0</v>
      </c>
      <c r="BL429" s="17" t="s">
        <v>222</v>
      </c>
      <c r="BM429" s="242" t="s">
        <v>823</v>
      </c>
    </row>
    <row r="430" s="13" customFormat="1">
      <c r="A430" s="13"/>
      <c r="B430" s="244"/>
      <c r="C430" s="245"/>
      <c r="D430" s="246" t="s">
        <v>151</v>
      </c>
      <c r="E430" s="247" t="s">
        <v>1</v>
      </c>
      <c r="F430" s="248" t="s">
        <v>824</v>
      </c>
      <c r="G430" s="245"/>
      <c r="H430" s="249">
        <v>44.200000000000003</v>
      </c>
      <c r="I430" s="250"/>
      <c r="J430" s="245"/>
      <c r="K430" s="245"/>
      <c r="L430" s="251"/>
      <c r="M430" s="252"/>
      <c r="N430" s="253"/>
      <c r="O430" s="253"/>
      <c r="P430" s="253"/>
      <c r="Q430" s="253"/>
      <c r="R430" s="253"/>
      <c r="S430" s="253"/>
      <c r="T430" s="25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5" t="s">
        <v>151</v>
      </c>
      <c r="AU430" s="255" t="s">
        <v>90</v>
      </c>
      <c r="AV430" s="13" t="s">
        <v>90</v>
      </c>
      <c r="AW430" s="13" t="s">
        <v>38</v>
      </c>
      <c r="AX430" s="13" t="s">
        <v>88</v>
      </c>
      <c r="AY430" s="255" t="s">
        <v>141</v>
      </c>
    </row>
    <row r="431" s="2" customFormat="1" ht="16.5" customHeight="1">
      <c r="A431" s="39"/>
      <c r="B431" s="40"/>
      <c r="C431" s="231" t="s">
        <v>825</v>
      </c>
      <c r="D431" s="231" t="s">
        <v>144</v>
      </c>
      <c r="E431" s="232" t="s">
        <v>826</v>
      </c>
      <c r="F431" s="233" t="s">
        <v>827</v>
      </c>
      <c r="G431" s="234" t="s">
        <v>171</v>
      </c>
      <c r="H431" s="235">
        <v>14.199999999999999</v>
      </c>
      <c r="I431" s="236"/>
      <c r="J431" s="237">
        <f>ROUND(I431*H431,2)</f>
        <v>0</v>
      </c>
      <c r="K431" s="233" t="s">
        <v>148</v>
      </c>
      <c r="L431" s="45"/>
      <c r="M431" s="238" t="s">
        <v>1</v>
      </c>
      <c r="N431" s="239" t="s">
        <v>48</v>
      </c>
      <c r="O431" s="92"/>
      <c r="P431" s="240">
        <f>O431*H431</f>
        <v>0</v>
      </c>
      <c r="Q431" s="240">
        <v>0</v>
      </c>
      <c r="R431" s="240">
        <f>Q431*H431</f>
        <v>0</v>
      </c>
      <c r="S431" s="240">
        <v>0.0071000000000000004</v>
      </c>
      <c r="T431" s="241">
        <f>S431*H431</f>
        <v>0.10082000000000001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2" t="s">
        <v>222</v>
      </c>
      <c r="AT431" s="242" t="s">
        <v>144</v>
      </c>
      <c r="AU431" s="242" t="s">
        <v>90</v>
      </c>
      <c r="AY431" s="17" t="s">
        <v>141</v>
      </c>
      <c r="BE431" s="243">
        <f>IF(N431="základní",J431,0)</f>
        <v>0</v>
      </c>
      <c r="BF431" s="243">
        <f>IF(N431="snížená",J431,0)</f>
        <v>0</v>
      </c>
      <c r="BG431" s="243">
        <f>IF(N431="zákl. přenesená",J431,0)</f>
        <v>0</v>
      </c>
      <c r="BH431" s="243">
        <f>IF(N431="sníž. přenesená",J431,0)</f>
        <v>0</v>
      </c>
      <c r="BI431" s="243">
        <f>IF(N431="nulová",J431,0)</f>
        <v>0</v>
      </c>
      <c r="BJ431" s="17" t="s">
        <v>88</v>
      </c>
      <c r="BK431" s="243">
        <f>ROUND(I431*H431,2)</f>
        <v>0</v>
      </c>
      <c r="BL431" s="17" t="s">
        <v>222</v>
      </c>
      <c r="BM431" s="242" t="s">
        <v>828</v>
      </c>
    </row>
    <row r="432" s="13" customFormat="1">
      <c r="A432" s="13"/>
      <c r="B432" s="244"/>
      <c r="C432" s="245"/>
      <c r="D432" s="246" t="s">
        <v>151</v>
      </c>
      <c r="E432" s="247" t="s">
        <v>1</v>
      </c>
      <c r="F432" s="248" t="s">
        <v>829</v>
      </c>
      <c r="G432" s="245"/>
      <c r="H432" s="249">
        <v>14.199999999999999</v>
      </c>
      <c r="I432" s="250"/>
      <c r="J432" s="245"/>
      <c r="K432" s="245"/>
      <c r="L432" s="251"/>
      <c r="M432" s="252"/>
      <c r="N432" s="253"/>
      <c r="O432" s="253"/>
      <c r="P432" s="253"/>
      <c r="Q432" s="253"/>
      <c r="R432" s="253"/>
      <c r="S432" s="253"/>
      <c r="T432" s="25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5" t="s">
        <v>151</v>
      </c>
      <c r="AU432" s="255" t="s">
        <v>90</v>
      </c>
      <c r="AV432" s="13" t="s">
        <v>90</v>
      </c>
      <c r="AW432" s="13" t="s">
        <v>38</v>
      </c>
      <c r="AX432" s="13" t="s">
        <v>88</v>
      </c>
      <c r="AY432" s="255" t="s">
        <v>141</v>
      </c>
    </row>
    <row r="433" s="12" customFormat="1" ht="22.8" customHeight="1">
      <c r="A433" s="12"/>
      <c r="B433" s="215"/>
      <c r="C433" s="216"/>
      <c r="D433" s="217" t="s">
        <v>82</v>
      </c>
      <c r="E433" s="229" t="s">
        <v>830</v>
      </c>
      <c r="F433" s="229" t="s">
        <v>831</v>
      </c>
      <c r="G433" s="216"/>
      <c r="H433" s="216"/>
      <c r="I433" s="219"/>
      <c r="J433" s="230">
        <f>BK433</f>
        <v>0</v>
      </c>
      <c r="K433" s="216"/>
      <c r="L433" s="221"/>
      <c r="M433" s="222"/>
      <c r="N433" s="223"/>
      <c r="O433" s="223"/>
      <c r="P433" s="224">
        <f>SUM(P434:P461)</f>
        <v>0</v>
      </c>
      <c r="Q433" s="223"/>
      <c r="R433" s="224">
        <f>SUM(R434:R461)</f>
        <v>1.2709280599999999</v>
      </c>
      <c r="S433" s="223"/>
      <c r="T433" s="225">
        <f>SUM(T434:T461)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26" t="s">
        <v>90</v>
      </c>
      <c r="AT433" s="227" t="s">
        <v>82</v>
      </c>
      <c r="AU433" s="227" t="s">
        <v>88</v>
      </c>
      <c r="AY433" s="226" t="s">
        <v>141</v>
      </c>
      <c r="BK433" s="228">
        <f>SUM(BK434:BK461)</f>
        <v>0</v>
      </c>
    </row>
    <row r="434" s="2" customFormat="1" ht="16.5" customHeight="1">
      <c r="A434" s="39"/>
      <c r="B434" s="40"/>
      <c r="C434" s="231" t="s">
        <v>832</v>
      </c>
      <c r="D434" s="231" t="s">
        <v>144</v>
      </c>
      <c r="E434" s="232" t="s">
        <v>833</v>
      </c>
      <c r="F434" s="233" t="s">
        <v>834</v>
      </c>
      <c r="G434" s="234" t="s">
        <v>171</v>
      </c>
      <c r="H434" s="235">
        <v>64.700000000000003</v>
      </c>
      <c r="I434" s="236"/>
      <c r="J434" s="237">
        <f>ROUND(I434*H434,2)</f>
        <v>0</v>
      </c>
      <c r="K434" s="233" t="s">
        <v>148</v>
      </c>
      <c r="L434" s="45"/>
      <c r="M434" s="238" t="s">
        <v>1</v>
      </c>
      <c r="N434" s="239" t="s">
        <v>48</v>
      </c>
      <c r="O434" s="92"/>
      <c r="P434" s="240">
        <f>O434*H434</f>
        <v>0</v>
      </c>
      <c r="Q434" s="240">
        <v>0</v>
      </c>
      <c r="R434" s="240">
        <f>Q434*H434</f>
        <v>0</v>
      </c>
      <c r="S434" s="240">
        <v>0</v>
      </c>
      <c r="T434" s="24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2" t="s">
        <v>222</v>
      </c>
      <c r="AT434" s="242" t="s">
        <v>144</v>
      </c>
      <c r="AU434" s="242" t="s">
        <v>90</v>
      </c>
      <c r="AY434" s="17" t="s">
        <v>141</v>
      </c>
      <c r="BE434" s="243">
        <f>IF(N434="základní",J434,0)</f>
        <v>0</v>
      </c>
      <c r="BF434" s="243">
        <f>IF(N434="snížená",J434,0)</f>
        <v>0</v>
      </c>
      <c r="BG434" s="243">
        <f>IF(N434="zákl. přenesená",J434,0)</f>
        <v>0</v>
      </c>
      <c r="BH434" s="243">
        <f>IF(N434="sníž. přenesená",J434,0)</f>
        <v>0</v>
      </c>
      <c r="BI434" s="243">
        <f>IF(N434="nulová",J434,0)</f>
        <v>0</v>
      </c>
      <c r="BJ434" s="17" t="s">
        <v>88</v>
      </c>
      <c r="BK434" s="243">
        <f>ROUND(I434*H434,2)</f>
        <v>0</v>
      </c>
      <c r="BL434" s="17" t="s">
        <v>222</v>
      </c>
      <c r="BM434" s="242" t="s">
        <v>835</v>
      </c>
    </row>
    <row r="435" s="2" customFormat="1" ht="16.5" customHeight="1">
      <c r="A435" s="39"/>
      <c r="B435" s="40"/>
      <c r="C435" s="231" t="s">
        <v>836</v>
      </c>
      <c r="D435" s="231" t="s">
        <v>144</v>
      </c>
      <c r="E435" s="232" t="s">
        <v>837</v>
      </c>
      <c r="F435" s="233" t="s">
        <v>838</v>
      </c>
      <c r="G435" s="234" t="s">
        <v>171</v>
      </c>
      <c r="H435" s="235">
        <v>64.700000000000003</v>
      </c>
      <c r="I435" s="236"/>
      <c r="J435" s="237">
        <f>ROUND(I435*H435,2)</f>
        <v>0</v>
      </c>
      <c r="K435" s="233" t="s">
        <v>148</v>
      </c>
      <c r="L435" s="45"/>
      <c r="M435" s="238" t="s">
        <v>1</v>
      </c>
      <c r="N435" s="239" t="s">
        <v>48</v>
      </c>
      <c r="O435" s="92"/>
      <c r="P435" s="240">
        <f>O435*H435</f>
        <v>0</v>
      </c>
      <c r="Q435" s="240">
        <v>0</v>
      </c>
      <c r="R435" s="240">
        <f>Q435*H435</f>
        <v>0</v>
      </c>
      <c r="S435" s="240">
        <v>0</v>
      </c>
      <c r="T435" s="24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2" t="s">
        <v>222</v>
      </c>
      <c r="AT435" s="242" t="s">
        <v>144</v>
      </c>
      <c r="AU435" s="242" t="s">
        <v>90</v>
      </c>
      <c r="AY435" s="17" t="s">
        <v>141</v>
      </c>
      <c r="BE435" s="243">
        <f>IF(N435="základní",J435,0)</f>
        <v>0</v>
      </c>
      <c r="BF435" s="243">
        <f>IF(N435="snížená",J435,0)</f>
        <v>0</v>
      </c>
      <c r="BG435" s="243">
        <f>IF(N435="zákl. přenesená",J435,0)</f>
        <v>0</v>
      </c>
      <c r="BH435" s="243">
        <f>IF(N435="sníž. přenesená",J435,0)</f>
        <v>0</v>
      </c>
      <c r="BI435" s="243">
        <f>IF(N435="nulová",J435,0)</f>
        <v>0</v>
      </c>
      <c r="BJ435" s="17" t="s">
        <v>88</v>
      </c>
      <c r="BK435" s="243">
        <f>ROUND(I435*H435,2)</f>
        <v>0</v>
      </c>
      <c r="BL435" s="17" t="s">
        <v>222</v>
      </c>
      <c r="BM435" s="242" t="s">
        <v>839</v>
      </c>
    </row>
    <row r="436" s="13" customFormat="1">
      <c r="A436" s="13"/>
      <c r="B436" s="244"/>
      <c r="C436" s="245"/>
      <c r="D436" s="246" t="s">
        <v>151</v>
      </c>
      <c r="E436" s="247" t="s">
        <v>1</v>
      </c>
      <c r="F436" s="248" t="s">
        <v>691</v>
      </c>
      <c r="G436" s="245"/>
      <c r="H436" s="249">
        <v>64.700000000000003</v>
      </c>
      <c r="I436" s="250"/>
      <c r="J436" s="245"/>
      <c r="K436" s="245"/>
      <c r="L436" s="251"/>
      <c r="M436" s="252"/>
      <c r="N436" s="253"/>
      <c r="O436" s="253"/>
      <c r="P436" s="253"/>
      <c r="Q436" s="253"/>
      <c r="R436" s="253"/>
      <c r="S436" s="253"/>
      <c r="T436" s="25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5" t="s">
        <v>151</v>
      </c>
      <c r="AU436" s="255" t="s">
        <v>90</v>
      </c>
      <c r="AV436" s="13" t="s">
        <v>90</v>
      </c>
      <c r="AW436" s="13" t="s">
        <v>38</v>
      </c>
      <c r="AX436" s="13" t="s">
        <v>88</v>
      </c>
      <c r="AY436" s="255" t="s">
        <v>141</v>
      </c>
    </row>
    <row r="437" s="2" customFormat="1" ht="16.5" customHeight="1">
      <c r="A437" s="39"/>
      <c r="B437" s="40"/>
      <c r="C437" s="231" t="s">
        <v>840</v>
      </c>
      <c r="D437" s="231" t="s">
        <v>144</v>
      </c>
      <c r="E437" s="232" t="s">
        <v>841</v>
      </c>
      <c r="F437" s="233" t="s">
        <v>842</v>
      </c>
      <c r="G437" s="234" t="s">
        <v>171</v>
      </c>
      <c r="H437" s="235">
        <v>64.700000000000003</v>
      </c>
      <c r="I437" s="236"/>
      <c r="J437" s="237">
        <f>ROUND(I437*H437,2)</f>
        <v>0</v>
      </c>
      <c r="K437" s="233" t="s">
        <v>148</v>
      </c>
      <c r="L437" s="45"/>
      <c r="M437" s="238" t="s">
        <v>1</v>
      </c>
      <c r="N437" s="239" t="s">
        <v>48</v>
      </c>
      <c r="O437" s="92"/>
      <c r="P437" s="240">
        <f>O437*H437</f>
        <v>0</v>
      </c>
      <c r="Q437" s="240">
        <v>0</v>
      </c>
      <c r="R437" s="240">
        <f>Q437*H437</f>
        <v>0</v>
      </c>
      <c r="S437" s="240">
        <v>0</v>
      </c>
      <c r="T437" s="241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2" t="s">
        <v>222</v>
      </c>
      <c r="AT437" s="242" t="s">
        <v>144</v>
      </c>
      <c r="AU437" s="242" t="s">
        <v>90</v>
      </c>
      <c r="AY437" s="17" t="s">
        <v>141</v>
      </c>
      <c r="BE437" s="243">
        <f>IF(N437="základní",J437,0)</f>
        <v>0</v>
      </c>
      <c r="BF437" s="243">
        <f>IF(N437="snížená",J437,0)</f>
        <v>0</v>
      </c>
      <c r="BG437" s="243">
        <f>IF(N437="zákl. přenesená",J437,0)</f>
        <v>0</v>
      </c>
      <c r="BH437" s="243">
        <f>IF(N437="sníž. přenesená",J437,0)</f>
        <v>0</v>
      </c>
      <c r="BI437" s="243">
        <f>IF(N437="nulová",J437,0)</f>
        <v>0</v>
      </c>
      <c r="BJ437" s="17" t="s">
        <v>88</v>
      </c>
      <c r="BK437" s="243">
        <f>ROUND(I437*H437,2)</f>
        <v>0</v>
      </c>
      <c r="BL437" s="17" t="s">
        <v>222</v>
      </c>
      <c r="BM437" s="242" t="s">
        <v>843</v>
      </c>
    </row>
    <row r="438" s="2" customFormat="1" ht="16.5" customHeight="1">
      <c r="A438" s="39"/>
      <c r="B438" s="40"/>
      <c r="C438" s="231" t="s">
        <v>844</v>
      </c>
      <c r="D438" s="231" t="s">
        <v>144</v>
      </c>
      <c r="E438" s="232" t="s">
        <v>845</v>
      </c>
      <c r="F438" s="233" t="s">
        <v>846</v>
      </c>
      <c r="G438" s="234" t="s">
        <v>171</v>
      </c>
      <c r="H438" s="235">
        <v>147.19999999999999</v>
      </c>
      <c r="I438" s="236"/>
      <c r="J438" s="237">
        <f>ROUND(I438*H438,2)</f>
        <v>0</v>
      </c>
      <c r="K438" s="233" t="s">
        <v>148</v>
      </c>
      <c r="L438" s="45"/>
      <c r="M438" s="238" t="s">
        <v>1</v>
      </c>
      <c r="N438" s="239" t="s">
        <v>48</v>
      </c>
      <c r="O438" s="92"/>
      <c r="P438" s="240">
        <f>O438*H438</f>
        <v>0</v>
      </c>
      <c r="Q438" s="240">
        <v>3.0000000000000001E-05</v>
      </c>
      <c r="R438" s="240">
        <f>Q438*H438</f>
        <v>0.0044159999999999998</v>
      </c>
      <c r="S438" s="240">
        <v>0</v>
      </c>
      <c r="T438" s="24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2" t="s">
        <v>222</v>
      </c>
      <c r="AT438" s="242" t="s">
        <v>144</v>
      </c>
      <c r="AU438" s="242" t="s">
        <v>90</v>
      </c>
      <c r="AY438" s="17" t="s">
        <v>141</v>
      </c>
      <c r="BE438" s="243">
        <f>IF(N438="základní",J438,0)</f>
        <v>0</v>
      </c>
      <c r="BF438" s="243">
        <f>IF(N438="snížená",J438,0)</f>
        <v>0</v>
      </c>
      <c r="BG438" s="243">
        <f>IF(N438="zákl. přenesená",J438,0)</f>
        <v>0</v>
      </c>
      <c r="BH438" s="243">
        <f>IF(N438="sníž. přenesená",J438,0)</f>
        <v>0</v>
      </c>
      <c r="BI438" s="243">
        <f>IF(N438="nulová",J438,0)</f>
        <v>0</v>
      </c>
      <c r="BJ438" s="17" t="s">
        <v>88</v>
      </c>
      <c r="BK438" s="243">
        <f>ROUND(I438*H438,2)</f>
        <v>0</v>
      </c>
      <c r="BL438" s="17" t="s">
        <v>222</v>
      </c>
      <c r="BM438" s="242" t="s">
        <v>847</v>
      </c>
    </row>
    <row r="439" s="13" customFormat="1">
      <c r="A439" s="13"/>
      <c r="B439" s="244"/>
      <c r="C439" s="245"/>
      <c r="D439" s="246" t="s">
        <v>151</v>
      </c>
      <c r="E439" s="247" t="s">
        <v>1</v>
      </c>
      <c r="F439" s="248" t="s">
        <v>691</v>
      </c>
      <c r="G439" s="245"/>
      <c r="H439" s="249">
        <v>64.700000000000003</v>
      </c>
      <c r="I439" s="250"/>
      <c r="J439" s="245"/>
      <c r="K439" s="245"/>
      <c r="L439" s="251"/>
      <c r="M439" s="252"/>
      <c r="N439" s="253"/>
      <c r="O439" s="253"/>
      <c r="P439" s="253"/>
      <c r="Q439" s="253"/>
      <c r="R439" s="253"/>
      <c r="S439" s="253"/>
      <c r="T439" s="25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5" t="s">
        <v>151</v>
      </c>
      <c r="AU439" s="255" t="s">
        <v>90</v>
      </c>
      <c r="AV439" s="13" t="s">
        <v>90</v>
      </c>
      <c r="AW439" s="13" t="s">
        <v>38</v>
      </c>
      <c r="AX439" s="13" t="s">
        <v>83</v>
      </c>
      <c r="AY439" s="255" t="s">
        <v>141</v>
      </c>
    </row>
    <row r="440" s="13" customFormat="1">
      <c r="A440" s="13"/>
      <c r="B440" s="244"/>
      <c r="C440" s="245"/>
      <c r="D440" s="246" t="s">
        <v>151</v>
      </c>
      <c r="E440" s="247" t="s">
        <v>1</v>
      </c>
      <c r="F440" s="248" t="s">
        <v>848</v>
      </c>
      <c r="G440" s="245"/>
      <c r="H440" s="249">
        <v>8.9000000000000004</v>
      </c>
      <c r="I440" s="250"/>
      <c r="J440" s="245"/>
      <c r="K440" s="245"/>
      <c r="L440" s="251"/>
      <c r="M440" s="252"/>
      <c r="N440" s="253"/>
      <c r="O440" s="253"/>
      <c r="P440" s="253"/>
      <c r="Q440" s="253"/>
      <c r="R440" s="253"/>
      <c r="S440" s="253"/>
      <c r="T440" s="25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5" t="s">
        <v>151</v>
      </c>
      <c r="AU440" s="255" t="s">
        <v>90</v>
      </c>
      <c r="AV440" s="13" t="s">
        <v>90</v>
      </c>
      <c r="AW440" s="13" t="s">
        <v>38</v>
      </c>
      <c r="AX440" s="13" t="s">
        <v>83</v>
      </c>
      <c r="AY440" s="255" t="s">
        <v>141</v>
      </c>
    </row>
    <row r="441" s="14" customFormat="1">
      <c r="A441" s="14"/>
      <c r="B441" s="266"/>
      <c r="C441" s="267"/>
      <c r="D441" s="246" t="s">
        <v>151</v>
      </c>
      <c r="E441" s="268" t="s">
        <v>1</v>
      </c>
      <c r="F441" s="269" t="s">
        <v>849</v>
      </c>
      <c r="G441" s="267"/>
      <c r="H441" s="270">
        <v>73.600000000000009</v>
      </c>
      <c r="I441" s="271"/>
      <c r="J441" s="267"/>
      <c r="K441" s="267"/>
      <c r="L441" s="272"/>
      <c r="M441" s="273"/>
      <c r="N441" s="274"/>
      <c r="O441" s="274"/>
      <c r="P441" s="274"/>
      <c r="Q441" s="274"/>
      <c r="R441" s="274"/>
      <c r="S441" s="274"/>
      <c r="T441" s="27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6" t="s">
        <v>151</v>
      </c>
      <c r="AU441" s="276" t="s">
        <v>90</v>
      </c>
      <c r="AV441" s="14" t="s">
        <v>142</v>
      </c>
      <c r="AW441" s="14" t="s">
        <v>38</v>
      </c>
      <c r="AX441" s="14" t="s">
        <v>83</v>
      </c>
      <c r="AY441" s="276" t="s">
        <v>141</v>
      </c>
    </row>
    <row r="442" s="13" customFormat="1">
      <c r="A442" s="13"/>
      <c r="B442" s="244"/>
      <c r="C442" s="245"/>
      <c r="D442" s="246" t="s">
        <v>151</v>
      </c>
      <c r="E442" s="247" t="s">
        <v>1</v>
      </c>
      <c r="F442" s="248" t="s">
        <v>850</v>
      </c>
      <c r="G442" s="245"/>
      <c r="H442" s="249">
        <v>73.599999999999994</v>
      </c>
      <c r="I442" s="250"/>
      <c r="J442" s="245"/>
      <c r="K442" s="245"/>
      <c r="L442" s="251"/>
      <c r="M442" s="252"/>
      <c r="N442" s="253"/>
      <c r="O442" s="253"/>
      <c r="P442" s="253"/>
      <c r="Q442" s="253"/>
      <c r="R442" s="253"/>
      <c r="S442" s="253"/>
      <c r="T442" s="25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5" t="s">
        <v>151</v>
      </c>
      <c r="AU442" s="255" t="s">
        <v>90</v>
      </c>
      <c r="AV442" s="13" t="s">
        <v>90</v>
      </c>
      <c r="AW442" s="13" t="s">
        <v>38</v>
      </c>
      <c r="AX442" s="13" t="s">
        <v>83</v>
      </c>
      <c r="AY442" s="255" t="s">
        <v>141</v>
      </c>
    </row>
    <row r="443" s="15" customFormat="1">
      <c r="A443" s="15"/>
      <c r="B443" s="277"/>
      <c r="C443" s="278"/>
      <c r="D443" s="246" t="s">
        <v>151</v>
      </c>
      <c r="E443" s="279" t="s">
        <v>1</v>
      </c>
      <c r="F443" s="280" t="s">
        <v>360</v>
      </c>
      <c r="G443" s="278"/>
      <c r="H443" s="281">
        <v>147.19999999999999</v>
      </c>
      <c r="I443" s="282"/>
      <c r="J443" s="278"/>
      <c r="K443" s="278"/>
      <c r="L443" s="283"/>
      <c r="M443" s="284"/>
      <c r="N443" s="285"/>
      <c r="O443" s="285"/>
      <c r="P443" s="285"/>
      <c r="Q443" s="285"/>
      <c r="R443" s="285"/>
      <c r="S443" s="285"/>
      <c r="T443" s="286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87" t="s">
        <v>151</v>
      </c>
      <c r="AU443" s="287" t="s">
        <v>90</v>
      </c>
      <c r="AV443" s="15" t="s">
        <v>149</v>
      </c>
      <c r="AW443" s="15" t="s">
        <v>38</v>
      </c>
      <c r="AX443" s="15" t="s">
        <v>88</v>
      </c>
      <c r="AY443" s="287" t="s">
        <v>141</v>
      </c>
    </row>
    <row r="444" s="2" customFormat="1" ht="16.5" customHeight="1">
      <c r="A444" s="39"/>
      <c r="B444" s="40"/>
      <c r="C444" s="231" t="s">
        <v>851</v>
      </c>
      <c r="D444" s="231" t="s">
        <v>144</v>
      </c>
      <c r="E444" s="232" t="s">
        <v>852</v>
      </c>
      <c r="F444" s="233" t="s">
        <v>853</v>
      </c>
      <c r="G444" s="234" t="s">
        <v>171</v>
      </c>
      <c r="H444" s="235">
        <v>64.700000000000003</v>
      </c>
      <c r="I444" s="236"/>
      <c r="J444" s="237">
        <f>ROUND(I444*H444,2)</f>
        <v>0</v>
      </c>
      <c r="K444" s="233" t="s">
        <v>148</v>
      </c>
      <c r="L444" s="45"/>
      <c r="M444" s="238" t="s">
        <v>1</v>
      </c>
      <c r="N444" s="239" t="s">
        <v>48</v>
      </c>
      <c r="O444" s="92"/>
      <c r="P444" s="240">
        <f>O444*H444</f>
        <v>0</v>
      </c>
      <c r="Q444" s="240">
        <v>0.00050000000000000001</v>
      </c>
      <c r="R444" s="240">
        <f>Q444*H444</f>
        <v>0.032350000000000004</v>
      </c>
      <c r="S444" s="240">
        <v>0</v>
      </c>
      <c r="T444" s="24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2" t="s">
        <v>222</v>
      </c>
      <c r="AT444" s="242" t="s">
        <v>144</v>
      </c>
      <c r="AU444" s="242" t="s">
        <v>90</v>
      </c>
      <c r="AY444" s="17" t="s">
        <v>141</v>
      </c>
      <c r="BE444" s="243">
        <f>IF(N444="základní",J444,0)</f>
        <v>0</v>
      </c>
      <c r="BF444" s="243">
        <f>IF(N444="snížená",J444,0)</f>
        <v>0</v>
      </c>
      <c r="BG444" s="243">
        <f>IF(N444="zákl. přenesená",J444,0)</f>
        <v>0</v>
      </c>
      <c r="BH444" s="243">
        <f>IF(N444="sníž. přenesená",J444,0)</f>
        <v>0</v>
      </c>
      <c r="BI444" s="243">
        <f>IF(N444="nulová",J444,0)</f>
        <v>0</v>
      </c>
      <c r="BJ444" s="17" t="s">
        <v>88</v>
      </c>
      <c r="BK444" s="243">
        <f>ROUND(I444*H444,2)</f>
        <v>0</v>
      </c>
      <c r="BL444" s="17" t="s">
        <v>222</v>
      </c>
      <c r="BM444" s="242" t="s">
        <v>854</v>
      </c>
    </row>
    <row r="445" s="2" customFormat="1" ht="16.5" customHeight="1">
      <c r="A445" s="39"/>
      <c r="B445" s="40"/>
      <c r="C445" s="231" t="s">
        <v>855</v>
      </c>
      <c r="D445" s="231" t="s">
        <v>144</v>
      </c>
      <c r="E445" s="232" t="s">
        <v>856</v>
      </c>
      <c r="F445" s="233" t="s">
        <v>857</v>
      </c>
      <c r="G445" s="234" t="s">
        <v>171</v>
      </c>
      <c r="H445" s="235">
        <v>73.599999999999994</v>
      </c>
      <c r="I445" s="236"/>
      <c r="J445" s="237">
        <f>ROUND(I445*H445,2)</f>
        <v>0</v>
      </c>
      <c r="K445" s="233" t="s">
        <v>148</v>
      </c>
      <c r="L445" s="45"/>
      <c r="M445" s="238" t="s">
        <v>1</v>
      </c>
      <c r="N445" s="239" t="s">
        <v>48</v>
      </c>
      <c r="O445" s="92"/>
      <c r="P445" s="240">
        <f>O445*H445</f>
        <v>0</v>
      </c>
      <c r="Q445" s="240">
        <v>0.012</v>
      </c>
      <c r="R445" s="240">
        <f>Q445*H445</f>
        <v>0.88319999999999999</v>
      </c>
      <c r="S445" s="240">
        <v>0</v>
      </c>
      <c r="T445" s="24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2" t="s">
        <v>222</v>
      </c>
      <c r="AT445" s="242" t="s">
        <v>144</v>
      </c>
      <c r="AU445" s="242" t="s">
        <v>90</v>
      </c>
      <c r="AY445" s="17" t="s">
        <v>141</v>
      </c>
      <c r="BE445" s="243">
        <f>IF(N445="základní",J445,0)</f>
        <v>0</v>
      </c>
      <c r="BF445" s="243">
        <f>IF(N445="snížená",J445,0)</f>
        <v>0</v>
      </c>
      <c r="BG445" s="243">
        <f>IF(N445="zákl. přenesená",J445,0)</f>
        <v>0</v>
      </c>
      <c r="BH445" s="243">
        <f>IF(N445="sníž. přenesená",J445,0)</f>
        <v>0</v>
      </c>
      <c r="BI445" s="243">
        <f>IF(N445="nulová",J445,0)</f>
        <v>0</v>
      </c>
      <c r="BJ445" s="17" t="s">
        <v>88</v>
      </c>
      <c r="BK445" s="243">
        <f>ROUND(I445*H445,2)</f>
        <v>0</v>
      </c>
      <c r="BL445" s="17" t="s">
        <v>222</v>
      </c>
      <c r="BM445" s="242" t="s">
        <v>858</v>
      </c>
    </row>
    <row r="446" s="13" customFormat="1">
      <c r="A446" s="13"/>
      <c r="B446" s="244"/>
      <c r="C446" s="245"/>
      <c r="D446" s="246" t="s">
        <v>151</v>
      </c>
      <c r="E446" s="247" t="s">
        <v>1</v>
      </c>
      <c r="F446" s="248" t="s">
        <v>691</v>
      </c>
      <c r="G446" s="245"/>
      <c r="H446" s="249">
        <v>64.700000000000003</v>
      </c>
      <c r="I446" s="250"/>
      <c r="J446" s="245"/>
      <c r="K446" s="245"/>
      <c r="L446" s="251"/>
      <c r="M446" s="252"/>
      <c r="N446" s="253"/>
      <c r="O446" s="253"/>
      <c r="P446" s="253"/>
      <c r="Q446" s="253"/>
      <c r="R446" s="253"/>
      <c r="S446" s="253"/>
      <c r="T446" s="25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5" t="s">
        <v>151</v>
      </c>
      <c r="AU446" s="255" t="s">
        <v>90</v>
      </c>
      <c r="AV446" s="13" t="s">
        <v>90</v>
      </c>
      <c r="AW446" s="13" t="s">
        <v>38</v>
      </c>
      <c r="AX446" s="13" t="s">
        <v>83</v>
      </c>
      <c r="AY446" s="255" t="s">
        <v>141</v>
      </c>
    </row>
    <row r="447" s="13" customFormat="1">
      <c r="A447" s="13"/>
      <c r="B447" s="244"/>
      <c r="C447" s="245"/>
      <c r="D447" s="246" t="s">
        <v>151</v>
      </c>
      <c r="E447" s="247" t="s">
        <v>1</v>
      </c>
      <c r="F447" s="248" t="s">
        <v>848</v>
      </c>
      <c r="G447" s="245"/>
      <c r="H447" s="249">
        <v>8.9000000000000004</v>
      </c>
      <c r="I447" s="250"/>
      <c r="J447" s="245"/>
      <c r="K447" s="245"/>
      <c r="L447" s="251"/>
      <c r="M447" s="252"/>
      <c r="N447" s="253"/>
      <c r="O447" s="253"/>
      <c r="P447" s="253"/>
      <c r="Q447" s="253"/>
      <c r="R447" s="253"/>
      <c r="S447" s="253"/>
      <c r="T447" s="25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5" t="s">
        <v>151</v>
      </c>
      <c r="AU447" s="255" t="s">
        <v>90</v>
      </c>
      <c r="AV447" s="13" t="s">
        <v>90</v>
      </c>
      <c r="AW447" s="13" t="s">
        <v>38</v>
      </c>
      <c r="AX447" s="13" t="s">
        <v>83</v>
      </c>
      <c r="AY447" s="255" t="s">
        <v>141</v>
      </c>
    </row>
    <row r="448" s="15" customFormat="1">
      <c r="A448" s="15"/>
      <c r="B448" s="277"/>
      <c r="C448" s="278"/>
      <c r="D448" s="246" t="s">
        <v>151</v>
      </c>
      <c r="E448" s="279" t="s">
        <v>1</v>
      </c>
      <c r="F448" s="280" t="s">
        <v>360</v>
      </c>
      <c r="G448" s="278"/>
      <c r="H448" s="281">
        <v>73.600000000000009</v>
      </c>
      <c r="I448" s="282"/>
      <c r="J448" s="278"/>
      <c r="K448" s="278"/>
      <c r="L448" s="283"/>
      <c r="M448" s="284"/>
      <c r="N448" s="285"/>
      <c r="O448" s="285"/>
      <c r="P448" s="285"/>
      <c r="Q448" s="285"/>
      <c r="R448" s="285"/>
      <c r="S448" s="285"/>
      <c r="T448" s="286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87" t="s">
        <v>151</v>
      </c>
      <c r="AU448" s="287" t="s">
        <v>90</v>
      </c>
      <c r="AV448" s="15" t="s">
        <v>149</v>
      </c>
      <c r="AW448" s="15" t="s">
        <v>38</v>
      </c>
      <c r="AX448" s="15" t="s">
        <v>88</v>
      </c>
      <c r="AY448" s="287" t="s">
        <v>141</v>
      </c>
    </row>
    <row r="449" s="2" customFormat="1" ht="16.5" customHeight="1">
      <c r="A449" s="39"/>
      <c r="B449" s="40"/>
      <c r="C449" s="231" t="s">
        <v>859</v>
      </c>
      <c r="D449" s="231" t="s">
        <v>144</v>
      </c>
      <c r="E449" s="232" t="s">
        <v>860</v>
      </c>
      <c r="F449" s="233" t="s">
        <v>861</v>
      </c>
      <c r="G449" s="234" t="s">
        <v>171</v>
      </c>
      <c r="H449" s="235">
        <v>73.599999999999994</v>
      </c>
      <c r="I449" s="236"/>
      <c r="J449" s="237">
        <f>ROUND(I449*H449,2)</f>
        <v>0</v>
      </c>
      <c r="K449" s="233" t="s">
        <v>148</v>
      </c>
      <c r="L449" s="45"/>
      <c r="M449" s="238" t="s">
        <v>1</v>
      </c>
      <c r="N449" s="239" t="s">
        <v>48</v>
      </c>
      <c r="O449" s="92"/>
      <c r="P449" s="240">
        <f>O449*H449</f>
        <v>0</v>
      </c>
      <c r="Q449" s="240">
        <v>0.00029999999999999997</v>
      </c>
      <c r="R449" s="240">
        <f>Q449*H449</f>
        <v>0.022079999999999995</v>
      </c>
      <c r="S449" s="240">
        <v>0</v>
      </c>
      <c r="T449" s="241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2" t="s">
        <v>222</v>
      </c>
      <c r="AT449" s="242" t="s">
        <v>144</v>
      </c>
      <c r="AU449" s="242" t="s">
        <v>90</v>
      </c>
      <c r="AY449" s="17" t="s">
        <v>141</v>
      </c>
      <c r="BE449" s="243">
        <f>IF(N449="základní",J449,0)</f>
        <v>0</v>
      </c>
      <c r="BF449" s="243">
        <f>IF(N449="snížená",J449,0)</f>
        <v>0</v>
      </c>
      <c r="BG449" s="243">
        <f>IF(N449="zákl. přenesená",J449,0)</f>
        <v>0</v>
      </c>
      <c r="BH449" s="243">
        <f>IF(N449="sníž. přenesená",J449,0)</f>
        <v>0</v>
      </c>
      <c r="BI449" s="243">
        <f>IF(N449="nulová",J449,0)</f>
        <v>0</v>
      </c>
      <c r="BJ449" s="17" t="s">
        <v>88</v>
      </c>
      <c r="BK449" s="243">
        <f>ROUND(I449*H449,2)</f>
        <v>0</v>
      </c>
      <c r="BL449" s="17" t="s">
        <v>222</v>
      </c>
      <c r="BM449" s="242" t="s">
        <v>862</v>
      </c>
    </row>
    <row r="450" s="13" customFormat="1">
      <c r="A450" s="13"/>
      <c r="B450" s="244"/>
      <c r="C450" s="245"/>
      <c r="D450" s="246" t="s">
        <v>151</v>
      </c>
      <c r="E450" s="247" t="s">
        <v>1</v>
      </c>
      <c r="F450" s="248" t="s">
        <v>691</v>
      </c>
      <c r="G450" s="245"/>
      <c r="H450" s="249">
        <v>64.700000000000003</v>
      </c>
      <c r="I450" s="250"/>
      <c r="J450" s="245"/>
      <c r="K450" s="245"/>
      <c r="L450" s="251"/>
      <c r="M450" s="252"/>
      <c r="N450" s="253"/>
      <c r="O450" s="253"/>
      <c r="P450" s="253"/>
      <c r="Q450" s="253"/>
      <c r="R450" s="253"/>
      <c r="S450" s="253"/>
      <c r="T450" s="25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5" t="s">
        <v>151</v>
      </c>
      <c r="AU450" s="255" t="s">
        <v>90</v>
      </c>
      <c r="AV450" s="13" t="s">
        <v>90</v>
      </c>
      <c r="AW450" s="13" t="s">
        <v>38</v>
      </c>
      <c r="AX450" s="13" t="s">
        <v>83</v>
      </c>
      <c r="AY450" s="255" t="s">
        <v>141</v>
      </c>
    </row>
    <row r="451" s="13" customFormat="1">
      <c r="A451" s="13"/>
      <c r="B451" s="244"/>
      <c r="C451" s="245"/>
      <c r="D451" s="246" t="s">
        <v>151</v>
      </c>
      <c r="E451" s="247" t="s">
        <v>1</v>
      </c>
      <c r="F451" s="248" t="s">
        <v>848</v>
      </c>
      <c r="G451" s="245"/>
      <c r="H451" s="249">
        <v>8.9000000000000004</v>
      </c>
      <c r="I451" s="250"/>
      <c r="J451" s="245"/>
      <c r="K451" s="245"/>
      <c r="L451" s="251"/>
      <c r="M451" s="252"/>
      <c r="N451" s="253"/>
      <c r="O451" s="253"/>
      <c r="P451" s="253"/>
      <c r="Q451" s="253"/>
      <c r="R451" s="253"/>
      <c r="S451" s="253"/>
      <c r="T451" s="25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5" t="s">
        <v>151</v>
      </c>
      <c r="AU451" s="255" t="s">
        <v>90</v>
      </c>
      <c r="AV451" s="13" t="s">
        <v>90</v>
      </c>
      <c r="AW451" s="13" t="s">
        <v>38</v>
      </c>
      <c r="AX451" s="13" t="s">
        <v>83</v>
      </c>
      <c r="AY451" s="255" t="s">
        <v>141</v>
      </c>
    </row>
    <row r="452" s="15" customFormat="1">
      <c r="A452" s="15"/>
      <c r="B452" s="277"/>
      <c r="C452" s="278"/>
      <c r="D452" s="246" t="s">
        <v>151</v>
      </c>
      <c r="E452" s="279" t="s">
        <v>1</v>
      </c>
      <c r="F452" s="280" t="s">
        <v>360</v>
      </c>
      <c r="G452" s="278"/>
      <c r="H452" s="281">
        <v>73.600000000000009</v>
      </c>
      <c r="I452" s="282"/>
      <c r="J452" s="278"/>
      <c r="K452" s="278"/>
      <c r="L452" s="283"/>
      <c r="M452" s="284"/>
      <c r="N452" s="285"/>
      <c r="O452" s="285"/>
      <c r="P452" s="285"/>
      <c r="Q452" s="285"/>
      <c r="R452" s="285"/>
      <c r="S452" s="285"/>
      <c r="T452" s="286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87" t="s">
        <v>151</v>
      </c>
      <c r="AU452" s="287" t="s">
        <v>90</v>
      </c>
      <c r="AV452" s="15" t="s">
        <v>149</v>
      </c>
      <c r="AW452" s="15" t="s">
        <v>38</v>
      </c>
      <c r="AX452" s="15" t="s">
        <v>88</v>
      </c>
      <c r="AY452" s="287" t="s">
        <v>141</v>
      </c>
    </row>
    <row r="453" s="2" customFormat="1" ht="21.75" customHeight="1">
      <c r="A453" s="39"/>
      <c r="B453" s="40"/>
      <c r="C453" s="256" t="s">
        <v>863</v>
      </c>
      <c r="D453" s="256" t="s">
        <v>213</v>
      </c>
      <c r="E453" s="257" t="s">
        <v>864</v>
      </c>
      <c r="F453" s="258" t="s">
        <v>865</v>
      </c>
      <c r="G453" s="259" t="s">
        <v>171</v>
      </c>
      <c r="H453" s="260">
        <v>80.959999999999994</v>
      </c>
      <c r="I453" s="261"/>
      <c r="J453" s="262">
        <f>ROUND(I453*H453,2)</f>
        <v>0</v>
      </c>
      <c r="K453" s="258" t="s">
        <v>148</v>
      </c>
      <c r="L453" s="263"/>
      <c r="M453" s="264" t="s">
        <v>1</v>
      </c>
      <c r="N453" s="265" t="s">
        <v>48</v>
      </c>
      <c r="O453" s="92"/>
      <c r="P453" s="240">
        <f>O453*H453</f>
        <v>0</v>
      </c>
      <c r="Q453" s="240">
        <v>0.0036800000000000001</v>
      </c>
      <c r="R453" s="240">
        <f>Q453*H453</f>
        <v>0.2979328</v>
      </c>
      <c r="S453" s="240">
        <v>0</v>
      </c>
      <c r="T453" s="241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2" t="s">
        <v>301</v>
      </c>
      <c r="AT453" s="242" t="s">
        <v>213</v>
      </c>
      <c r="AU453" s="242" t="s">
        <v>90</v>
      </c>
      <c r="AY453" s="17" t="s">
        <v>141</v>
      </c>
      <c r="BE453" s="243">
        <f>IF(N453="základní",J453,0)</f>
        <v>0</v>
      </c>
      <c r="BF453" s="243">
        <f>IF(N453="snížená",J453,0)</f>
        <v>0</v>
      </c>
      <c r="BG453" s="243">
        <f>IF(N453="zákl. přenesená",J453,0)</f>
        <v>0</v>
      </c>
      <c r="BH453" s="243">
        <f>IF(N453="sníž. přenesená",J453,0)</f>
        <v>0</v>
      </c>
      <c r="BI453" s="243">
        <f>IF(N453="nulová",J453,0)</f>
        <v>0</v>
      </c>
      <c r="BJ453" s="17" t="s">
        <v>88</v>
      </c>
      <c r="BK453" s="243">
        <f>ROUND(I453*H453,2)</f>
        <v>0</v>
      </c>
      <c r="BL453" s="17" t="s">
        <v>222</v>
      </c>
      <c r="BM453" s="242" t="s">
        <v>866</v>
      </c>
    </row>
    <row r="454" s="13" customFormat="1">
      <c r="A454" s="13"/>
      <c r="B454" s="244"/>
      <c r="C454" s="245"/>
      <c r="D454" s="246" t="s">
        <v>151</v>
      </c>
      <c r="E454" s="245"/>
      <c r="F454" s="248" t="s">
        <v>867</v>
      </c>
      <c r="G454" s="245"/>
      <c r="H454" s="249">
        <v>80.959999999999994</v>
      </c>
      <c r="I454" s="250"/>
      <c r="J454" s="245"/>
      <c r="K454" s="245"/>
      <c r="L454" s="251"/>
      <c r="M454" s="252"/>
      <c r="N454" s="253"/>
      <c r="O454" s="253"/>
      <c r="P454" s="253"/>
      <c r="Q454" s="253"/>
      <c r="R454" s="253"/>
      <c r="S454" s="253"/>
      <c r="T454" s="25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5" t="s">
        <v>151</v>
      </c>
      <c r="AU454" s="255" t="s">
        <v>90</v>
      </c>
      <c r="AV454" s="13" t="s">
        <v>90</v>
      </c>
      <c r="AW454" s="13" t="s">
        <v>4</v>
      </c>
      <c r="AX454" s="13" t="s">
        <v>88</v>
      </c>
      <c r="AY454" s="255" t="s">
        <v>141</v>
      </c>
    </row>
    <row r="455" s="2" customFormat="1" ht="16.5" customHeight="1">
      <c r="A455" s="39"/>
      <c r="B455" s="40"/>
      <c r="C455" s="231" t="s">
        <v>868</v>
      </c>
      <c r="D455" s="231" t="s">
        <v>144</v>
      </c>
      <c r="E455" s="232" t="s">
        <v>869</v>
      </c>
      <c r="F455" s="233" t="s">
        <v>870</v>
      </c>
      <c r="G455" s="234" t="s">
        <v>165</v>
      </c>
      <c r="H455" s="235">
        <v>77.840000000000003</v>
      </c>
      <c r="I455" s="236"/>
      <c r="J455" s="237">
        <f>ROUND(I455*H455,2)</f>
        <v>0</v>
      </c>
      <c r="K455" s="233" t="s">
        <v>148</v>
      </c>
      <c r="L455" s="45"/>
      <c r="M455" s="238" t="s">
        <v>1</v>
      </c>
      <c r="N455" s="239" t="s">
        <v>48</v>
      </c>
      <c r="O455" s="92"/>
      <c r="P455" s="240">
        <f>O455*H455</f>
        <v>0</v>
      </c>
      <c r="Q455" s="240">
        <v>1.0000000000000001E-05</v>
      </c>
      <c r="R455" s="240">
        <f>Q455*H455</f>
        <v>0.00077840000000000006</v>
      </c>
      <c r="S455" s="240">
        <v>0</v>
      </c>
      <c r="T455" s="24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2" t="s">
        <v>222</v>
      </c>
      <c r="AT455" s="242" t="s">
        <v>144</v>
      </c>
      <c r="AU455" s="242" t="s">
        <v>90</v>
      </c>
      <c r="AY455" s="17" t="s">
        <v>141</v>
      </c>
      <c r="BE455" s="243">
        <f>IF(N455="základní",J455,0)</f>
        <v>0</v>
      </c>
      <c r="BF455" s="243">
        <f>IF(N455="snížená",J455,0)</f>
        <v>0</v>
      </c>
      <c r="BG455" s="243">
        <f>IF(N455="zákl. přenesená",J455,0)</f>
        <v>0</v>
      </c>
      <c r="BH455" s="243">
        <f>IF(N455="sníž. přenesená",J455,0)</f>
        <v>0</v>
      </c>
      <c r="BI455" s="243">
        <f>IF(N455="nulová",J455,0)</f>
        <v>0</v>
      </c>
      <c r="BJ455" s="17" t="s">
        <v>88</v>
      </c>
      <c r="BK455" s="243">
        <f>ROUND(I455*H455,2)</f>
        <v>0</v>
      </c>
      <c r="BL455" s="17" t="s">
        <v>222</v>
      </c>
      <c r="BM455" s="242" t="s">
        <v>871</v>
      </c>
    </row>
    <row r="456" s="13" customFormat="1">
      <c r="A456" s="13"/>
      <c r="B456" s="244"/>
      <c r="C456" s="245"/>
      <c r="D456" s="246" t="s">
        <v>151</v>
      </c>
      <c r="E456" s="247" t="s">
        <v>1</v>
      </c>
      <c r="F456" s="248" t="s">
        <v>872</v>
      </c>
      <c r="G456" s="245"/>
      <c r="H456" s="249">
        <v>77.840000000000003</v>
      </c>
      <c r="I456" s="250"/>
      <c r="J456" s="245"/>
      <c r="K456" s="245"/>
      <c r="L456" s="251"/>
      <c r="M456" s="252"/>
      <c r="N456" s="253"/>
      <c r="O456" s="253"/>
      <c r="P456" s="253"/>
      <c r="Q456" s="253"/>
      <c r="R456" s="253"/>
      <c r="S456" s="253"/>
      <c r="T456" s="25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5" t="s">
        <v>151</v>
      </c>
      <c r="AU456" s="255" t="s">
        <v>90</v>
      </c>
      <c r="AV456" s="13" t="s">
        <v>90</v>
      </c>
      <c r="AW456" s="13" t="s">
        <v>38</v>
      </c>
      <c r="AX456" s="13" t="s">
        <v>83</v>
      </c>
      <c r="AY456" s="255" t="s">
        <v>141</v>
      </c>
    </row>
    <row r="457" s="14" customFormat="1">
      <c r="A457" s="14"/>
      <c r="B457" s="266"/>
      <c r="C457" s="267"/>
      <c r="D457" s="246" t="s">
        <v>151</v>
      </c>
      <c r="E457" s="268" t="s">
        <v>1</v>
      </c>
      <c r="F457" s="269" t="s">
        <v>281</v>
      </c>
      <c r="G457" s="267"/>
      <c r="H457" s="270">
        <v>77.840000000000003</v>
      </c>
      <c r="I457" s="271"/>
      <c r="J457" s="267"/>
      <c r="K457" s="267"/>
      <c r="L457" s="272"/>
      <c r="M457" s="273"/>
      <c r="N457" s="274"/>
      <c r="O457" s="274"/>
      <c r="P457" s="274"/>
      <c r="Q457" s="274"/>
      <c r="R457" s="274"/>
      <c r="S457" s="274"/>
      <c r="T457" s="27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6" t="s">
        <v>151</v>
      </c>
      <c r="AU457" s="276" t="s">
        <v>90</v>
      </c>
      <c r="AV457" s="14" t="s">
        <v>142</v>
      </c>
      <c r="AW457" s="14" t="s">
        <v>38</v>
      </c>
      <c r="AX457" s="14" t="s">
        <v>88</v>
      </c>
      <c r="AY457" s="276" t="s">
        <v>141</v>
      </c>
    </row>
    <row r="458" s="2" customFormat="1" ht="16.5" customHeight="1">
      <c r="A458" s="39"/>
      <c r="B458" s="40"/>
      <c r="C458" s="256" t="s">
        <v>873</v>
      </c>
      <c r="D458" s="256" t="s">
        <v>213</v>
      </c>
      <c r="E458" s="257" t="s">
        <v>874</v>
      </c>
      <c r="F458" s="258" t="s">
        <v>875</v>
      </c>
      <c r="G458" s="259" t="s">
        <v>165</v>
      </c>
      <c r="H458" s="260">
        <v>79.397000000000006</v>
      </c>
      <c r="I458" s="261"/>
      <c r="J458" s="262">
        <f>ROUND(I458*H458,2)</f>
        <v>0</v>
      </c>
      <c r="K458" s="258" t="s">
        <v>148</v>
      </c>
      <c r="L458" s="263"/>
      <c r="M458" s="264" t="s">
        <v>1</v>
      </c>
      <c r="N458" s="265" t="s">
        <v>48</v>
      </c>
      <c r="O458" s="92"/>
      <c r="P458" s="240">
        <f>O458*H458</f>
        <v>0</v>
      </c>
      <c r="Q458" s="240">
        <v>0.00038000000000000002</v>
      </c>
      <c r="R458" s="240">
        <f>Q458*H458</f>
        <v>0.030170860000000004</v>
      </c>
      <c r="S458" s="240">
        <v>0</v>
      </c>
      <c r="T458" s="241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2" t="s">
        <v>301</v>
      </c>
      <c r="AT458" s="242" t="s">
        <v>213</v>
      </c>
      <c r="AU458" s="242" t="s">
        <v>90</v>
      </c>
      <c r="AY458" s="17" t="s">
        <v>141</v>
      </c>
      <c r="BE458" s="243">
        <f>IF(N458="základní",J458,0)</f>
        <v>0</v>
      </c>
      <c r="BF458" s="243">
        <f>IF(N458="snížená",J458,0)</f>
        <v>0</v>
      </c>
      <c r="BG458" s="243">
        <f>IF(N458="zákl. přenesená",J458,0)</f>
        <v>0</v>
      </c>
      <c r="BH458" s="243">
        <f>IF(N458="sníž. přenesená",J458,0)</f>
        <v>0</v>
      </c>
      <c r="BI458" s="243">
        <f>IF(N458="nulová",J458,0)</f>
        <v>0</v>
      </c>
      <c r="BJ458" s="17" t="s">
        <v>88</v>
      </c>
      <c r="BK458" s="243">
        <f>ROUND(I458*H458,2)</f>
        <v>0</v>
      </c>
      <c r="BL458" s="17" t="s">
        <v>222</v>
      </c>
      <c r="BM458" s="242" t="s">
        <v>876</v>
      </c>
    </row>
    <row r="459" s="13" customFormat="1">
      <c r="A459" s="13"/>
      <c r="B459" s="244"/>
      <c r="C459" s="245"/>
      <c r="D459" s="246" t="s">
        <v>151</v>
      </c>
      <c r="E459" s="245"/>
      <c r="F459" s="248" t="s">
        <v>877</v>
      </c>
      <c r="G459" s="245"/>
      <c r="H459" s="249">
        <v>79.397000000000006</v>
      </c>
      <c r="I459" s="250"/>
      <c r="J459" s="245"/>
      <c r="K459" s="245"/>
      <c r="L459" s="251"/>
      <c r="M459" s="252"/>
      <c r="N459" s="253"/>
      <c r="O459" s="253"/>
      <c r="P459" s="253"/>
      <c r="Q459" s="253"/>
      <c r="R459" s="253"/>
      <c r="S459" s="253"/>
      <c r="T459" s="25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5" t="s">
        <v>151</v>
      </c>
      <c r="AU459" s="255" t="s">
        <v>90</v>
      </c>
      <c r="AV459" s="13" t="s">
        <v>90</v>
      </c>
      <c r="AW459" s="13" t="s">
        <v>4</v>
      </c>
      <c r="AX459" s="13" t="s">
        <v>88</v>
      </c>
      <c r="AY459" s="255" t="s">
        <v>141</v>
      </c>
    </row>
    <row r="460" s="2" customFormat="1" ht="16.5" customHeight="1">
      <c r="A460" s="39"/>
      <c r="B460" s="40"/>
      <c r="C460" s="231" t="s">
        <v>878</v>
      </c>
      <c r="D460" s="231" t="s">
        <v>144</v>
      </c>
      <c r="E460" s="232" t="s">
        <v>879</v>
      </c>
      <c r="F460" s="233" t="s">
        <v>880</v>
      </c>
      <c r="G460" s="234" t="s">
        <v>160</v>
      </c>
      <c r="H460" s="235">
        <v>1.2709999999999999</v>
      </c>
      <c r="I460" s="236"/>
      <c r="J460" s="237">
        <f>ROUND(I460*H460,2)</f>
        <v>0</v>
      </c>
      <c r="K460" s="233" t="s">
        <v>148</v>
      </c>
      <c r="L460" s="45"/>
      <c r="M460" s="238" t="s">
        <v>1</v>
      </c>
      <c r="N460" s="239" t="s">
        <v>48</v>
      </c>
      <c r="O460" s="92"/>
      <c r="P460" s="240">
        <f>O460*H460</f>
        <v>0</v>
      </c>
      <c r="Q460" s="240">
        <v>0</v>
      </c>
      <c r="R460" s="240">
        <f>Q460*H460</f>
        <v>0</v>
      </c>
      <c r="S460" s="240">
        <v>0</v>
      </c>
      <c r="T460" s="24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2" t="s">
        <v>222</v>
      </c>
      <c r="AT460" s="242" t="s">
        <v>144</v>
      </c>
      <c r="AU460" s="242" t="s">
        <v>90</v>
      </c>
      <c r="AY460" s="17" t="s">
        <v>141</v>
      </c>
      <c r="BE460" s="243">
        <f>IF(N460="základní",J460,0)</f>
        <v>0</v>
      </c>
      <c r="BF460" s="243">
        <f>IF(N460="snížená",J460,0)</f>
        <v>0</v>
      </c>
      <c r="BG460" s="243">
        <f>IF(N460="zákl. přenesená",J460,0)</f>
        <v>0</v>
      </c>
      <c r="BH460" s="243">
        <f>IF(N460="sníž. přenesená",J460,0)</f>
        <v>0</v>
      </c>
      <c r="BI460" s="243">
        <f>IF(N460="nulová",J460,0)</f>
        <v>0</v>
      </c>
      <c r="BJ460" s="17" t="s">
        <v>88</v>
      </c>
      <c r="BK460" s="243">
        <f>ROUND(I460*H460,2)</f>
        <v>0</v>
      </c>
      <c r="BL460" s="17" t="s">
        <v>222</v>
      </c>
      <c r="BM460" s="242" t="s">
        <v>881</v>
      </c>
    </row>
    <row r="461" s="2" customFormat="1" ht="16.5" customHeight="1">
      <c r="A461" s="39"/>
      <c r="B461" s="40"/>
      <c r="C461" s="231" t="s">
        <v>882</v>
      </c>
      <c r="D461" s="231" t="s">
        <v>144</v>
      </c>
      <c r="E461" s="232" t="s">
        <v>883</v>
      </c>
      <c r="F461" s="233" t="s">
        <v>884</v>
      </c>
      <c r="G461" s="234" t="s">
        <v>160</v>
      </c>
      <c r="H461" s="235">
        <v>1.2709999999999999</v>
      </c>
      <c r="I461" s="236"/>
      <c r="J461" s="237">
        <f>ROUND(I461*H461,2)</f>
        <v>0</v>
      </c>
      <c r="K461" s="233" t="s">
        <v>148</v>
      </c>
      <c r="L461" s="45"/>
      <c r="M461" s="238" t="s">
        <v>1</v>
      </c>
      <c r="N461" s="239" t="s">
        <v>48</v>
      </c>
      <c r="O461" s="92"/>
      <c r="P461" s="240">
        <f>O461*H461</f>
        <v>0</v>
      </c>
      <c r="Q461" s="240">
        <v>0</v>
      </c>
      <c r="R461" s="240">
        <f>Q461*H461</f>
        <v>0</v>
      </c>
      <c r="S461" s="240">
        <v>0</v>
      </c>
      <c r="T461" s="24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2" t="s">
        <v>222</v>
      </c>
      <c r="AT461" s="242" t="s">
        <v>144</v>
      </c>
      <c r="AU461" s="242" t="s">
        <v>90</v>
      </c>
      <c r="AY461" s="17" t="s">
        <v>141</v>
      </c>
      <c r="BE461" s="243">
        <f>IF(N461="základní",J461,0)</f>
        <v>0</v>
      </c>
      <c r="BF461" s="243">
        <f>IF(N461="snížená",J461,0)</f>
        <v>0</v>
      </c>
      <c r="BG461" s="243">
        <f>IF(N461="zákl. přenesená",J461,0)</f>
        <v>0</v>
      </c>
      <c r="BH461" s="243">
        <f>IF(N461="sníž. přenesená",J461,0)</f>
        <v>0</v>
      </c>
      <c r="BI461" s="243">
        <f>IF(N461="nulová",J461,0)</f>
        <v>0</v>
      </c>
      <c r="BJ461" s="17" t="s">
        <v>88</v>
      </c>
      <c r="BK461" s="243">
        <f>ROUND(I461*H461,2)</f>
        <v>0</v>
      </c>
      <c r="BL461" s="17" t="s">
        <v>222</v>
      </c>
      <c r="BM461" s="242" t="s">
        <v>885</v>
      </c>
    </row>
    <row r="462" s="12" customFormat="1" ht="22.8" customHeight="1">
      <c r="A462" s="12"/>
      <c r="B462" s="215"/>
      <c r="C462" s="216"/>
      <c r="D462" s="217" t="s">
        <v>82</v>
      </c>
      <c r="E462" s="229" t="s">
        <v>886</v>
      </c>
      <c r="F462" s="229" t="s">
        <v>887</v>
      </c>
      <c r="G462" s="216"/>
      <c r="H462" s="216"/>
      <c r="I462" s="219"/>
      <c r="J462" s="230">
        <f>BK462</f>
        <v>0</v>
      </c>
      <c r="K462" s="216"/>
      <c r="L462" s="221"/>
      <c r="M462" s="222"/>
      <c r="N462" s="223"/>
      <c r="O462" s="223"/>
      <c r="P462" s="224">
        <f>SUM(P463:P470)</f>
        <v>0</v>
      </c>
      <c r="Q462" s="223"/>
      <c r="R462" s="224">
        <f>SUM(R463:R470)</f>
        <v>0.060580000000000002</v>
      </c>
      <c r="S462" s="223"/>
      <c r="T462" s="225">
        <f>SUM(T463:T470)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26" t="s">
        <v>90</v>
      </c>
      <c r="AT462" s="227" t="s">
        <v>82</v>
      </c>
      <c r="AU462" s="227" t="s">
        <v>88</v>
      </c>
      <c r="AY462" s="226" t="s">
        <v>141</v>
      </c>
      <c r="BK462" s="228">
        <f>SUM(BK463:BK470)</f>
        <v>0</v>
      </c>
    </row>
    <row r="463" s="2" customFormat="1" ht="16.5" customHeight="1">
      <c r="A463" s="39"/>
      <c r="B463" s="40"/>
      <c r="C463" s="231" t="s">
        <v>888</v>
      </c>
      <c r="D463" s="231" t="s">
        <v>144</v>
      </c>
      <c r="E463" s="232" t="s">
        <v>889</v>
      </c>
      <c r="F463" s="233" t="s">
        <v>890</v>
      </c>
      <c r="G463" s="234" t="s">
        <v>171</v>
      </c>
      <c r="H463" s="235">
        <v>3</v>
      </c>
      <c r="I463" s="236"/>
      <c r="J463" s="237">
        <f>ROUND(I463*H463,2)</f>
        <v>0</v>
      </c>
      <c r="K463" s="233" t="s">
        <v>148</v>
      </c>
      <c r="L463" s="45"/>
      <c r="M463" s="238" t="s">
        <v>1</v>
      </c>
      <c r="N463" s="239" t="s">
        <v>48</v>
      </c>
      <c r="O463" s="92"/>
      <c r="P463" s="240">
        <f>O463*H463</f>
        <v>0</v>
      </c>
      <c r="Q463" s="240">
        <v>0.00029999999999999997</v>
      </c>
      <c r="R463" s="240">
        <f>Q463*H463</f>
        <v>0.00089999999999999998</v>
      </c>
      <c r="S463" s="240">
        <v>0</v>
      </c>
      <c r="T463" s="241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2" t="s">
        <v>222</v>
      </c>
      <c r="AT463" s="242" t="s">
        <v>144</v>
      </c>
      <c r="AU463" s="242" t="s">
        <v>90</v>
      </c>
      <c r="AY463" s="17" t="s">
        <v>141</v>
      </c>
      <c r="BE463" s="243">
        <f>IF(N463="základní",J463,0)</f>
        <v>0</v>
      </c>
      <c r="BF463" s="243">
        <f>IF(N463="snížená",J463,0)</f>
        <v>0</v>
      </c>
      <c r="BG463" s="243">
        <f>IF(N463="zákl. přenesená",J463,0)</f>
        <v>0</v>
      </c>
      <c r="BH463" s="243">
        <f>IF(N463="sníž. přenesená",J463,0)</f>
        <v>0</v>
      </c>
      <c r="BI463" s="243">
        <f>IF(N463="nulová",J463,0)</f>
        <v>0</v>
      </c>
      <c r="BJ463" s="17" t="s">
        <v>88</v>
      </c>
      <c r="BK463" s="243">
        <f>ROUND(I463*H463,2)</f>
        <v>0</v>
      </c>
      <c r="BL463" s="17" t="s">
        <v>222</v>
      </c>
      <c r="BM463" s="242" t="s">
        <v>891</v>
      </c>
    </row>
    <row r="464" s="13" customFormat="1">
      <c r="A464" s="13"/>
      <c r="B464" s="244"/>
      <c r="C464" s="245"/>
      <c r="D464" s="246" t="s">
        <v>151</v>
      </c>
      <c r="E464" s="247" t="s">
        <v>1</v>
      </c>
      <c r="F464" s="248" t="s">
        <v>892</v>
      </c>
      <c r="G464" s="245"/>
      <c r="H464" s="249">
        <v>3</v>
      </c>
      <c r="I464" s="250"/>
      <c r="J464" s="245"/>
      <c r="K464" s="245"/>
      <c r="L464" s="251"/>
      <c r="M464" s="252"/>
      <c r="N464" s="253"/>
      <c r="O464" s="253"/>
      <c r="P464" s="253"/>
      <c r="Q464" s="253"/>
      <c r="R464" s="253"/>
      <c r="S464" s="253"/>
      <c r="T464" s="25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5" t="s">
        <v>151</v>
      </c>
      <c r="AU464" s="255" t="s">
        <v>90</v>
      </c>
      <c r="AV464" s="13" t="s">
        <v>90</v>
      </c>
      <c r="AW464" s="13" t="s">
        <v>38</v>
      </c>
      <c r="AX464" s="13" t="s">
        <v>88</v>
      </c>
      <c r="AY464" s="255" t="s">
        <v>141</v>
      </c>
    </row>
    <row r="465" s="2" customFormat="1" ht="16.5" customHeight="1">
      <c r="A465" s="39"/>
      <c r="B465" s="40"/>
      <c r="C465" s="231" t="s">
        <v>893</v>
      </c>
      <c r="D465" s="231" t="s">
        <v>144</v>
      </c>
      <c r="E465" s="232" t="s">
        <v>894</v>
      </c>
      <c r="F465" s="233" t="s">
        <v>895</v>
      </c>
      <c r="G465" s="234" t="s">
        <v>171</v>
      </c>
      <c r="H465" s="235">
        <v>3</v>
      </c>
      <c r="I465" s="236"/>
      <c r="J465" s="237">
        <f>ROUND(I465*H465,2)</f>
        <v>0</v>
      </c>
      <c r="K465" s="233" t="s">
        <v>148</v>
      </c>
      <c r="L465" s="45"/>
      <c r="M465" s="238" t="s">
        <v>1</v>
      </c>
      <c r="N465" s="239" t="s">
        <v>48</v>
      </c>
      <c r="O465" s="92"/>
      <c r="P465" s="240">
        <f>O465*H465</f>
        <v>0</v>
      </c>
      <c r="Q465" s="240">
        <v>0.0051999999999999998</v>
      </c>
      <c r="R465" s="240">
        <f>Q465*H465</f>
        <v>0.015599999999999999</v>
      </c>
      <c r="S465" s="240">
        <v>0</v>
      </c>
      <c r="T465" s="24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2" t="s">
        <v>222</v>
      </c>
      <c r="AT465" s="242" t="s">
        <v>144</v>
      </c>
      <c r="AU465" s="242" t="s">
        <v>90</v>
      </c>
      <c r="AY465" s="17" t="s">
        <v>141</v>
      </c>
      <c r="BE465" s="243">
        <f>IF(N465="základní",J465,0)</f>
        <v>0</v>
      </c>
      <c r="BF465" s="243">
        <f>IF(N465="snížená",J465,0)</f>
        <v>0</v>
      </c>
      <c r="BG465" s="243">
        <f>IF(N465="zákl. přenesená",J465,0)</f>
        <v>0</v>
      </c>
      <c r="BH465" s="243">
        <f>IF(N465="sníž. přenesená",J465,0)</f>
        <v>0</v>
      </c>
      <c r="BI465" s="243">
        <f>IF(N465="nulová",J465,0)</f>
        <v>0</v>
      </c>
      <c r="BJ465" s="17" t="s">
        <v>88</v>
      </c>
      <c r="BK465" s="243">
        <f>ROUND(I465*H465,2)</f>
        <v>0</v>
      </c>
      <c r="BL465" s="17" t="s">
        <v>222</v>
      </c>
      <c r="BM465" s="242" t="s">
        <v>896</v>
      </c>
    </row>
    <row r="466" s="2" customFormat="1" ht="16.5" customHeight="1">
      <c r="A466" s="39"/>
      <c r="B466" s="40"/>
      <c r="C466" s="256" t="s">
        <v>897</v>
      </c>
      <c r="D466" s="256" t="s">
        <v>213</v>
      </c>
      <c r="E466" s="257" t="s">
        <v>898</v>
      </c>
      <c r="F466" s="258" t="s">
        <v>899</v>
      </c>
      <c r="G466" s="259" t="s">
        <v>171</v>
      </c>
      <c r="H466" s="260">
        <v>3.2999999999999998</v>
      </c>
      <c r="I466" s="261"/>
      <c r="J466" s="262">
        <f>ROUND(I466*H466,2)</f>
        <v>0</v>
      </c>
      <c r="K466" s="258" t="s">
        <v>148</v>
      </c>
      <c r="L466" s="263"/>
      <c r="M466" s="264" t="s">
        <v>1</v>
      </c>
      <c r="N466" s="265" t="s">
        <v>48</v>
      </c>
      <c r="O466" s="92"/>
      <c r="P466" s="240">
        <f>O466*H466</f>
        <v>0</v>
      </c>
      <c r="Q466" s="240">
        <v>0.0126</v>
      </c>
      <c r="R466" s="240">
        <f>Q466*H466</f>
        <v>0.041579999999999999</v>
      </c>
      <c r="S466" s="240">
        <v>0</v>
      </c>
      <c r="T466" s="241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2" t="s">
        <v>301</v>
      </c>
      <c r="AT466" s="242" t="s">
        <v>213</v>
      </c>
      <c r="AU466" s="242" t="s">
        <v>90</v>
      </c>
      <c r="AY466" s="17" t="s">
        <v>141</v>
      </c>
      <c r="BE466" s="243">
        <f>IF(N466="základní",J466,0)</f>
        <v>0</v>
      </c>
      <c r="BF466" s="243">
        <f>IF(N466="snížená",J466,0)</f>
        <v>0</v>
      </c>
      <c r="BG466" s="243">
        <f>IF(N466="zákl. přenesená",J466,0)</f>
        <v>0</v>
      </c>
      <c r="BH466" s="243">
        <f>IF(N466="sníž. přenesená",J466,0)</f>
        <v>0</v>
      </c>
      <c r="BI466" s="243">
        <f>IF(N466="nulová",J466,0)</f>
        <v>0</v>
      </c>
      <c r="BJ466" s="17" t="s">
        <v>88</v>
      </c>
      <c r="BK466" s="243">
        <f>ROUND(I466*H466,2)</f>
        <v>0</v>
      </c>
      <c r="BL466" s="17" t="s">
        <v>222</v>
      </c>
      <c r="BM466" s="242" t="s">
        <v>900</v>
      </c>
    </row>
    <row r="467" s="13" customFormat="1">
      <c r="A467" s="13"/>
      <c r="B467" s="244"/>
      <c r="C467" s="245"/>
      <c r="D467" s="246" t="s">
        <v>151</v>
      </c>
      <c r="E467" s="245"/>
      <c r="F467" s="248" t="s">
        <v>901</v>
      </c>
      <c r="G467" s="245"/>
      <c r="H467" s="249">
        <v>3.2999999999999998</v>
      </c>
      <c r="I467" s="250"/>
      <c r="J467" s="245"/>
      <c r="K467" s="245"/>
      <c r="L467" s="251"/>
      <c r="M467" s="252"/>
      <c r="N467" s="253"/>
      <c r="O467" s="253"/>
      <c r="P467" s="253"/>
      <c r="Q467" s="253"/>
      <c r="R467" s="253"/>
      <c r="S467" s="253"/>
      <c r="T467" s="25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5" t="s">
        <v>151</v>
      </c>
      <c r="AU467" s="255" t="s">
        <v>90</v>
      </c>
      <c r="AV467" s="13" t="s">
        <v>90</v>
      </c>
      <c r="AW467" s="13" t="s">
        <v>4</v>
      </c>
      <c r="AX467" s="13" t="s">
        <v>88</v>
      </c>
      <c r="AY467" s="255" t="s">
        <v>141</v>
      </c>
    </row>
    <row r="468" s="2" customFormat="1" ht="16.5" customHeight="1">
      <c r="A468" s="39"/>
      <c r="B468" s="40"/>
      <c r="C468" s="231" t="s">
        <v>902</v>
      </c>
      <c r="D468" s="231" t="s">
        <v>144</v>
      </c>
      <c r="E468" s="232" t="s">
        <v>903</v>
      </c>
      <c r="F468" s="233" t="s">
        <v>904</v>
      </c>
      <c r="G468" s="234" t="s">
        <v>165</v>
      </c>
      <c r="H468" s="235">
        <v>5</v>
      </c>
      <c r="I468" s="236"/>
      <c r="J468" s="237">
        <f>ROUND(I468*H468,2)</f>
        <v>0</v>
      </c>
      <c r="K468" s="233" t="s">
        <v>148</v>
      </c>
      <c r="L468" s="45"/>
      <c r="M468" s="238" t="s">
        <v>1</v>
      </c>
      <c r="N468" s="239" t="s">
        <v>48</v>
      </c>
      <c r="O468" s="92"/>
      <c r="P468" s="240">
        <f>O468*H468</f>
        <v>0</v>
      </c>
      <c r="Q468" s="240">
        <v>0.00050000000000000001</v>
      </c>
      <c r="R468" s="240">
        <f>Q468*H468</f>
        <v>0.0025000000000000001</v>
      </c>
      <c r="S468" s="240">
        <v>0</v>
      </c>
      <c r="T468" s="241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2" t="s">
        <v>222</v>
      </c>
      <c r="AT468" s="242" t="s">
        <v>144</v>
      </c>
      <c r="AU468" s="242" t="s">
        <v>90</v>
      </c>
      <c r="AY468" s="17" t="s">
        <v>141</v>
      </c>
      <c r="BE468" s="243">
        <f>IF(N468="základní",J468,0)</f>
        <v>0</v>
      </c>
      <c r="BF468" s="243">
        <f>IF(N468="snížená",J468,0)</f>
        <v>0</v>
      </c>
      <c r="BG468" s="243">
        <f>IF(N468="zákl. přenesená",J468,0)</f>
        <v>0</v>
      </c>
      <c r="BH468" s="243">
        <f>IF(N468="sníž. přenesená",J468,0)</f>
        <v>0</v>
      </c>
      <c r="BI468" s="243">
        <f>IF(N468="nulová",J468,0)</f>
        <v>0</v>
      </c>
      <c r="BJ468" s="17" t="s">
        <v>88</v>
      </c>
      <c r="BK468" s="243">
        <f>ROUND(I468*H468,2)</f>
        <v>0</v>
      </c>
      <c r="BL468" s="17" t="s">
        <v>222</v>
      </c>
      <c r="BM468" s="242" t="s">
        <v>905</v>
      </c>
    </row>
    <row r="469" s="13" customFormat="1">
      <c r="A469" s="13"/>
      <c r="B469" s="244"/>
      <c r="C469" s="245"/>
      <c r="D469" s="246" t="s">
        <v>151</v>
      </c>
      <c r="E469" s="247" t="s">
        <v>1</v>
      </c>
      <c r="F469" s="248" t="s">
        <v>906</v>
      </c>
      <c r="G469" s="245"/>
      <c r="H469" s="249">
        <v>5</v>
      </c>
      <c r="I469" s="250"/>
      <c r="J469" s="245"/>
      <c r="K469" s="245"/>
      <c r="L469" s="251"/>
      <c r="M469" s="252"/>
      <c r="N469" s="253"/>
      <c r="O469" s="253"/>
      <c r="P469" s="253"/>
      <c r="Q469" s="253"/>
      <c r="R469" s="253"/>
      <c r="S469" s="253"/>
      <c r="T469" s="25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5" t="s">
        <v>151</v>
      </c>
      <c r="AU469" s="255" t="s">
        <v>90</v>
      </c>
      <c r="AV469" s="13" t="s">
        <v>90</v>
      </c>
      <c r="AW469" s="13" t="s">
        <v>38</v>
      </c>
      <c r="AX469" s="13" t="s">
        <v>88</v>
      </c>
      <c r="AY469" s="255" t="s">
        <v>141</v>
      </c>
    </row>
    <row r="470" s="2" customFormat="1" ht="16.5" customHeight="1">
      <c r="A470" s="39"/>
      <c r="B470" s="40"/>
      <c r="C470" s="231" t="s">
        <v>907</v>
      </c>
      <c r="D470" s="231" t="s">
        <v>144</v>
      </c>
      <c r="E470" s="232" t="s">
        <v>908</v>
      </c>
      <c r="F470" s="233" t="s">
        <v>909</v>
      </c>
      <c r="G470" s="234" t="s">
        <v>160</v>
      </c>
      <c r="H470" s="235">
        <v>0.060999999999999999</v>
      </c>
      <c r="I470" s="236"/>
      <c r="J470" s="237">
        <f>ROUND(I470*H470,2)</f>
        <v>0</v>
      </c>
      <c r="K470" s="233" t="s">
        <v>148</v>
      </c>
      <c r="L470" s="45"/>
      <c r="M470" s="238" t="s">
        <v>1</v>
      </c>
      <c r="N470" s="239" t="s">
        <v>48</v>
      </c>
      <c r="O470" s="92"/>
      <c r="P470" s="240">
        <f>O470*H470</f>
        <v>0</v>
      </c>
      <c r="Q470" s="240">
        <v>0</v>
      </c>
      <c r="R470" s="240">
        <f>Q470*H470</f>
        <v>0</v>
      </c>
      <c r="S470" s="240">
        <v>0</v>
      </c>
      <c r="T470" s="241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2" t="s">
        <v>222</v>
      </c>
      <c r="AT470" s="242" t="s">
        <v>144</v>
      </c>
      <c r="AU470" s="242" t="s">
        <v>90</v>
      </c>
      <c r="AY470" s="17" t="s">
        <v>141</v>
      </c>
      <c r="BE470" s="243">
        <f>IF(N470="základní",J470,0)</f>
        <v>0</v>
      </c>
      <c r="BF470" s="243">
        <f>IF(N470="snížená",J470,0)</f>
        <v>0</v>
      </c>
      <c r="BG470" s="243">
        <f>IF(N470="zákl. přenesená",J470,0)</f>
        <v>0</v>
      </c>
      <c r="BH470" s="243">
        <f>IF(N470="sníž. přenesená",J470,0)</f>
        <v>0</v>
      </c>
      <c r="BI470" s="243">
        <f>IF(N470="nulová",J470,0)</f>
        <v>0</v>
      </c>
      <c r="BJ470" s="17" t="s">
        <v>88</v>
      </c>
      <c r="BK470" s="243">
        <f>ROUND(I470*H470,2)</f>
        <v>0</v>
      </c>
      <c r="BL470" s="17" t="s">
        <v>222</v>
      </c>
      <c r="BM470" s="242" t="s">
        <v>910</v>
      </c>
    </row>
    <row r="471" s="12" customFormat="1" ht="22.8" customHeight="1">
      <c r="A471" s="12"/>
      <c r="B471" s="215"/>
      <c r="C471" s="216"/>
      <c r="D471" s="217" t="s">
        <v>82</v>
      </c>
      <c r="E471" s="229" t="s">
        <v>911</v>
      </c>
      <c r="F471" s="229" t="s">
        <v>912</v>
      </c>
      <c r="G471" s="216"/>
      <c r="H471" s="216"/>
      <c r="I471" s="219"/>
      <c r="J471" s="230">
        <f>BK471</f>
        <v>0</v>
      </c>
      <c r="K471" s="216"/>
      <c r="L471" s="221"/>
      <c r="M471" s="222"/>
      <c r="N471" s="223"/>
      <c r="O471" s="223"/>
      <c r="P471" s="224">
        <f>SUM(P472:P476)</f>
        <v>0</v>
      </c>
      <c r="Q471" s="223"/>
      <c r="R471" s="224">
        <f>SUM(R472:R476)</f>
        <v>0.0023889599999999999</v>
      </c>
      <c r="S471" s="223"/>
      <c r="T471" s="225">
        <f>SUM(T472:T476)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6" t="s">
        <v>90</v>
      </c>
      <c r="AT471" s="227" t="s">
        <v>82</v>
      </c>
      <c r="AU471" s="227" t="s">
        <v>88</v>
      </c>
      <c r="AY471" s="226" t="s">
        <v>141</v>
      </c>
      <c r="BK471" s="228">
        <f>SUM(BK472:BK476)</f>
        <v>0</v>
      </c>
    </row>
    <row r="472" s="2" customFormat="1" ht="16.5" customHeight="1">
      <c r="A472" s="39"/>
      <c r="B472" s="40"/>
      <c r="C472" s="231" t="s">
        <v>913</v>
      </c>
      <c r="D472" s="231" t="s">
        <v>144</v>
      </c>
      <c r="E472" s="232" t="s">
        <v>914</v>
      </c>
      <c r="F472" s="233" t="s">
        <v>915</v>
      </c>
      <c r="G472" s="234" t="s">
        <v>171</v>
      </c>
      <c r="H472" s="235">
        <v>5.6879999999999997</v>
      </c>
      <c r="I472" s="236"/>
      <c r="J472" s="237">
        <f>ROUND(I472*H472,2)</f>
        <v>0</v>
      </c>
      <c r="K472" s="233" t="s">
        <v>148</v>
      </c>
      <c r="L472" s="45"/>
      <c r="M472" s="238" t="s">
        <v>1</v>
      </c>
      <c r="N472" s="239" t="s">
        <v>48</v>
      </c>
      <c r="O472" s="92"/>
      <c r="P472" s="240">
        <f>O472*H472</f>
        <v>0</v>
      </c>
      <c r="Q472" s="240">
        <v>0</v>
      </c>
      <c r="R472" s="240">
        <f>Q472*H472</f>
        <v>0</v>
      </c>
      <c r="S472" s="240">
        <v>0</v>
      </c>
      <c r="T472" s="241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2" t="s">
        <v>222</v>
      </c>
      <c r="AT472" s="242" t="s">
        <v>144</v>
      </c>
      <c r="AU472" s="242" t="s">
        <v>90</v>
      </c>
      <c r="AY472" s="17" t="s">
        <v>141</v>
      </c>
      <c r="BE472" s="243">
        <f>IF(N472="základní",J472,0)</f>
        <v>0</v>
      </c>
      <c r="BF472" s="243">
        <f>IF(N472="snížená",J472,0)</f>
        <v>0</v>
      </c>
      <c r="BG472" s="243">
        <f>IF(N472="zákl. přenesená",J472,0)</f>
        <v>0</v>
      </c>
      <c r="BH472" s="243">
        <f>IF(N472="sníž. přenesená",J472,0)</f>
        <v>0</v>
      </c>
      <c r="BI472" s="243">
        <f>IF(N472="nulová",J472,0)</f>
        <v>0</v>
      </c>
      <c r="BJ472" s="17" t="s">
        <v>88</v>
      </c>
      <c r="BK472" s="243">
        <f>ROUND(I472*H472,2)</f>
        <v>0</v>
      </c>
      <c r="BL472" s="17" t="s">
        <v>222</v>
      </c>
      <c r="BM472" s="242" t="s">
        <v>916</v>
      </c>
    </row>
    <row r="473" s="13" customFormat="1">
      <c r="A473" s="13"/>
      <c r="B473" s="244"/>
      <c r="C473" s="245"/>
      <c r="D473" s="246" t="s">
        <v>151</v>
      </c>
      <c r="E473" s="247" t="s">
        <v>1</v>
      </c>
      <c r="F473" s="248" t="s">
        <v>917</v>
      </c>
      <c r="G473" s="245"/>
      <c r="H473" s="249">
        <v>5.6879999999999997</v>
      </c>
      <c r="I473" s="250"/>
      <c r="J473" s="245"/>
      <c r="K473" s="245"/>
      <c r="L473" s="251"/>
      <c r="M473" s="252"/>
      <c r="N473" s="253"/>
      <c r="O473" s="253"/>
      <c r="P473" s="253"/>
      <c r="Q473" s="253"/>
      <c r="R473" s="253"/>
      <c r="S473" s="253"/>
      <c r="T473" s="25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5" t="s">
        <v>151</v>
      </c>
      <c r="AU473" s="255" t="s">
        <v>90</v>
      </c>
      <c r="AV473" s="13" t="s">
        <v>90</v>
      </c>
      <c r="AW473" s="13" t="s">
        <v>38</v>
      </c>
      <c r="AX473" s="13" t="s">
        <v>88</v>
      </c>
      <c r="AY473" s="255" t="s">
        <v>141</v>
      </c>
    </row>
    <row r="474" s="2" customFormat="1" ht="16.5" customHeight="1">
      <c r="A474" s="39"/>
      <c r="B474" s="40"/>
      <c r="C474" s="231" t="s">
        <v>918</v>
      </c>
      <c r="D474" s="231" t="s">
        <v>144</v>
      </c>
      <c r="E474" s="232" t="s">
        <v>919</v>
      </c>
      <c r="F474" s="233" t="s">
        <v>920</v>
      </c>
      <c r="G474" s="234" t="s">
        <v>171</v>
      </c>
      <c r="H474" s="235">
        <v>5.6879999999999997</v>
      </c>
      <c r="I474" s="236"/>
      <c r="J474" s="237">
        <f>ROUND(I474*H474,2)</f>
        <v>0</v>
      </c>
      <c r="K474" s="233" t="s">
        <v>148</v>
      </c>
      <c r="L474" s="45"/>
      <c r="M474" s="238" t="s">
        <v>1</v>
      </c>
      <c r="N474" s="239" t="s">
        <v>48</v>
      </c>
      <c r="O474" s="92"/>
      <c r="P474" s="240">
        <f>O474*H474</f>
        <v>0</v>
      </c>
      <c r="Q474" s="240">
        <v>0.00013999999999999999</v>
      </c>
      <c r="R474" s="240">
        <f>Q474*H474</f>
        <v>0.00079631999999999988</v>
      </c>
      <c r="S474" s="240">
        <v>0</v>
      </c>
      <c r="T474" s="24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2" t="s">
        <v>222</v>
      </c>
      <c r="AT474" s="242" t="s">
        <v>144</v>
      </c>
      <c r="AU474" s="242" t="s">
        <v>90</v>
      </c>
      <c r="AY474" s="17" t="s">
        <v>141</v>
      </c>
      <c r="BE474" s="243">
        <f>IF(N474="základní",J474,0)</f>
        <v>0</v>
      </c>
      <c r="BF474" s="243">
        <f>IF(N474="snížená",J474,0)</f>
        <v>0</v>
      </c>
      <c r="BG474" s="243">
        <f>IF(N474="zákl. přenesená",J474,0)</f>
        <v>0</v>
      </c>
      <c r="BH474" s="243">
        <f>IF(N474="sníž. přenesená",J474,0)</f>
        <v>0</v>
      </c>
      <c r="BI474" s="243">
        <f>IF(N474="nulová",J474,0)</f>
        <v>0</v>
      </c>
      <c r="BJ474" s="17" t="s">
        <v>88</v>
      </c>
      <c r="BK474" s="243">
        <f>ROUND(I474*H474,2)</f>
        <v>0</v>
      </c>
      <c r="BL474" s="17" t="s">
        <v>222</v>
      </c>
      <c r="BM474" s="242" t="s">
        <v>921</v>
      </c>
    </row>
    <row r="475" s="2" customFormat="1" ht="16.5" customHeight="1">
      <c r="A475" s="39"/>
      <c r="B475" s="40"/>
      <c r="C475" s="231" t="s">
        <v>922</v>
      </c>
      <c r="D475" s="231" t="s">
        <v>144</v>
      </c>
      <c r="E475" s="232" t="s">
        <v>923</v>
      </c>
      <c r="F475" s="233" t="s">
        <v>924</v>
      </c>
      <c r="G475" s="234" t="s">
        <v>171</v>
      </c>
      <c r="H475" s="235">
        <v>5.6879999999999997</v>
      </c>
      <c r="I475" s="236"/>
      <c r="J475" s="237">
        <f>ROUND(I475*H475,2)</f>
        <v>0</v>
      </c>
      <c r="K475" s="233" t="s">
        <v>148</v>
      </c>
      <c r="L475" s="45"/>
      <c r="M475" s="238" t="s">
        <v>1</v>
      </c>
      <c r="N475" s="239" t="s">
        <v>48</v>
      </c>
      <c r="O475" s="92"/>
      <c r="P475" s="240">
        <f>O475*H475</f>
        <v>0</v>
      </c>
      <c r="Q475" s="240">
        <v>0.00013999999999999999</v>
      </c>
      <c r="R475" s="240">
        <f>Q475*H475</f>
        <v>0.00079631999999999988</v>
      </c>
      <c r="S475" s="240">
        <v>0</v>
      </c>
      <c r="T475" s="24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2" t="s">
        <v>222</v>
      </c>
      <c r="AT475" s="242" t="s">
        <v>144</v>
      </c>
      <c r="AU475" s="242" t="s">
        <v>90</v>
      </c>
      <c r="AY475" s="17" t="s">
        <v>141</v>
      </c>
      <c r="BE475" s="243">
        <f>IF(N475="základní",J475,0)</f>
        <v>0</v>
      </c>
      <c r="BF475" s="243">
        <f>IF(N475="snížená",J475,0)</f>
        <v>0</v>
      </c>
      <c r="BG475" s="243">
        <f>IF(N475="zákl. přenesená",J475,0)</f>
        <v>0</v>
      </c>
      <c r="BH475" s="243">
        <f>IF(N475="sníž. přenesená",J475,0)</f>
        <v>0</v>
      </c>
      <c r="BI475" s="243">
        <f>IF(N475="nulová",J475,0)</f>
        <v>0</v>
      </c>
      <c r="BJ475" s="17" t="s">
        <v>88</v>
      </c>
      <c r="BK475" s="243">
        <f>ROUND(I475*H475,2)</f>
        <v>0</v>
      </c>
      <c r="BL475" s="17" t="s">
        <v>222</v>
      </c>
      <c r="BM475" s="242" t="s">
        <v>925</v>
      </c>
    </row>
    <row r="476" s="2" customFormat="1" ht="16.5" customHeight="1">
      <c r="A476" s="39"/>
      <c r="B476" s="40"/>
      <c r="C476" s="231" t="s">
        <v>926</v>
      </c>
      <c r="D476" s="231" t="s">
        <v>144</v>
      </c>
      <c r="E476" s="232" t="s">
        <v>927</v>
      </c>
      <c r="F476" s="233" t="s">
        <v>928</v>
      </c>
      <c r="G476" s="234" t="s">
        <v>171</v>
      </c>
      <c r="H476" s="235">
        <v>5.6879999999999997</v>
      </c>
      <c r="I476" s="236"/>
      <c r="J476" s="237">
        <f>ROUND(I476*H476,2)</f>
        <v>0</v>
      </c>
      <c r="K476" s="233" t="s">
        <v>148</v>
      </c>
      <c r="L476" s="45"/>
      <c r="M476" s="238" t="s">
        <v>1</v>
      </c>
      <c r="N476" s="239" t="s">
        <v>48</v>
      </c>
      <c r="O476" s="92"/>
      <c r="P476" s="240">
        <f>O476*H476</f>
        <v>0</v>
      </c>
      <c r="Q476" s="240">
        <v>0.00013999999999999999</v>
      </c>
      <c r="R476" s="240">
        <f>Q476*H476</f>
        <v>0.00079631999999999988</v>
      </c>
      <c r="S476" s="240">
        <v>0</v>
      </c>
      <c r="T476" s="24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2" t="s">
        <v>222</v>
      </c>
      <c r="AT476" s="242" t="s">
        <v>144</v>
      </c>
      <c r="AU476" s="242" t="s">
        <v>90</v>
      </c>
      <c r="AY476" s="17" t="s">
        <v>141</v>
      </c>
      <c r="BE476" s="243">
        <f>IF(N476="základní",J476,0)</f>
        <v>0</v>
      </c>
      <c r="BF476" s="243">
        <f>IF(N476="snížená",J476,0)</f>
        <v>0</v>
      </c>
      <c r="BG476" s="243">
        <f>IF(N476="zákl. přenesená",J476,0)</f>
        <v>0</v>
      </c>
      <c r="BH476" s="243">
        <f>IF(N476="sníž. přenesená",J476,0)</f>
        <v>0</v>
      </c>
      <c r="BI476" s="243">
        <f>IF(N476="nulová",J476,0)</f>
        <v>0</v>
      </c>
      <c r="BJ476" s="17" t="s">
        <v>88</v>
      </c>
      <c r="BK476" s="243">
        <f>ROUND(I476*H476,2)</f>
        <v>0</v>
      </c>
      <c r="BL476" s="17" t="s">
        <v>222</v>
      </c>
      <c r="BM476" s="242" t="s">
        <v>929</v>
      </c>
    </row>
    <row r="477" s="12" customFormat="1" ht="22.8" customHeight="1">
      <c r="A477" s="12"/>
      <c r="B477" s="215"/>
      <c r="C477" s="216"/>
      <c r="D477" s="217" t="s">
        <v>82</v>
      </c>
      <c r="E477" s="229" t="s">
        <v>930</v>
      </c>
      <c r="F477" s="229" t="s">
        <v>931</v>
      </c>
      <c r="G477" s="216"/>
      <c r="H477" s="216"/>
      <c r="I477" s="219"/>
      <c r="J477" s="230">
        <f>BK477</f>
        <v>0</v>
      </c>
      <c r="K477" s="216"/>
      <c r="L477" s="221"/>
      <c r="M477" s="222"/>
      <c r="N477" s="223"/>
      <c r="O477" s="223"/>
      <c r="P477" s="224">
        <f>SUM(P478:P501)</f>
        <v>0</v>
      </c>
      <c r="Q477" s="223"/>
      <c r="R477" s="224">
        <f>SUM(R478:R501)</f>
        <v>0.72466800000000009</v>
      </c>
      <c r="S477" s="223"/>
      <c r="T477" s="225">
        <f>SUM(T478:T501)</f>
        <v>0.11409984000000001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26" t="s">
        <v>90</v>
      </c>
      <c r="AT477" s="227" t="s">
        <v>82</v>
      </c>
      <c r="AU477" s="227" t="s">
        <v>88</v>
      </c>
      <c r="AY477" s="226" t="s">
        <v>141</v>
      </c>
      <c r="BK477" s="228">
        <f>SUM(BK478:BK501)</f>
        <v>0</v>
      </c>
    </row>
    <row r="478" s="2" customFormat="1" ht="16.5" customHeight="1">
      <c r="A478" s="39"/>
      <c r="B478" s="40"/>
      <c r="C478" s="231" t="s">
        <v>932</v>
      </c>
      <c r="D478" s="231" t="s">
        <v>144</v>
      </c>
      <c r="E478" s="232" t="s">
        <v>933</v>
      </c>
      <c r="F478" s="233" t="s">
        <v>934</v>
      </c>
      <c r="G478" s="234" t="s">
        <v>171</v>
      </c>
      <c r="H478" s="235">
        <v>368.06400000000002</v>
      </c>
      <c r="I478" s="236"/>
      <c r="J478" s="237">
        <f>ROUND(I478*H478,2)</f>
        <v>0</v>
      </c>
      <c r="K478" s="233" t="s">
        <v>148</v>
      </c>
      <c r="L478" s="45"/>
      <c r="M478" s="238" t="s">
        <v>1</v>
      </c>
      <c r="N478" s="239" t="s">
        <v>48</v>
      </c>
      <c r="O478" s="92"/>
      <c r="P478" s="240">
        <f>O478*H478</f>
        <v>0</v>
      </c>
      <c r="Q478" s="240">
        <v>0.001</v>
      </c>
      <c r="R478" s="240">
        <f>Q478*H478</f>
        <v>0.368064</v>
      </c>
      <c r="S478" s="240">
        <v>0.00031</v>
      </c>
      <c r="T478" s="241">
        <f>S478*H478</f>
        <v>0.11409984000000001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2" t="s">
        <v>222</v>
      </c>
      <c r="AT478" s="242" t="s">
        <v>144</v>
      </c>
      <c r="AU478" s="242" t="s">
        <v>90</v>
      </c>
      <c r="AY478" s="17" t="s">
        <v>141</v>
      </c>
      <c r="BE478" s="243">
        <f>IF(N478="základní",J478,0)</f>
        <v>0</v>
      </c>
      <c r="BF478" s="243">
        <f>IF(N478="snížená",J478,0)</f>
        <v>0</v>
      </c>
      <c r="BG478" s="243">
        <f>IF(N478="zákl. přenesená",J478,0)</f>
        <v>0</v>
      </c>
      <c r="BH478" s="243">
        <f>IF(N478="sníž. přenesená",J478,0)</f>
        <v>0</v>
      </c>
      <c r="BI478" s="243">
        <f>IF(N478="nulová",J478,0)</f>
        <v>0</v>
      </c>
      <c r="BJ478" s="17" t="s">
        <v>88</v>
      </c>
      <c r="BK478" s="243">
        <f>ROUND(I478*H478,2)</f>
        <v>0</v>
      </c>
      <c r="BL478" s="17" t="s">
        <v>222</v>
      </c>
      <c r="BM478" s="242" t="s">
        <v>935</v>
      </c>
    </row>
    <row r="479" s="13" customFormat="1">
      <c r="A479" s="13"/>
      <c r="B479" s="244"/>
      <c r="C479" s="245"/>
      <c r="D479" s="246" t="s">
        <v>151</v>
      </c>
      <c r="E479" s="247" t="s">
        <v>1</v>
      </c>
      <c r="F479" s="248" t="s">
        <v>936</v>
      </c>
      <c r="G479" s="245"/>
      <c r="H479" s="249">
        <v>73.599999999999994</v>
      </c>
      <c r="I479" s="250"/>
      <c r="J479" s="245"/>
      <c r="K479" s="245"/>
      <c r="L479" s="251"/>
      <c r="M479" s="252"/>
      <c r="N479" s="253"/>
      <c r="O479" s="253"/>
      <c r="P479" s="253"/>
      <c r="Q479" s="253"/>
      <c r="R479" s="253"/>
      <c r="S479" s="253"/>
      <c r="T479" s="25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5" t="s">
        <v>151</v>
      </c>
      <c r="AU479" s="255" t="s">
        <v>90</v>
      </c>
      <c r="AV479" s="13" t="s">
        <v>90</v>
      </c>
      <c r="AW479" s="13" t="s">
        <v>38</v>
      </c>
      <c r="AX479" s="13" t="s">
        <v>83</v>
      </c>
      <c r="AY479" s="255" t="s">
        <v>141</v>
      </c>
    </row>
    <row r="480" s="13" customFormat="1">
      <c r="A480" s="13"/>
      <c r="B480" s="244"/>
      <c r="C480" s="245"/>
      <c r="D480" s="246" t="s">
        <v>151</v>
      </c>
      <c r="E480" s="247" t="s">
        <v>1</v>
      </c>
      <c r="F480" s="248" t="s">
        <v>937</v>
      </c>
      <c r="G480" s="245"/>
      <c r="H480" s="249">
        <v>294.464</v>
      </c>
      <c r="I480" s="250"/>
      <c r="J480" s="245"/>
      <c r="K480" s="245"/>
      <c r="L480" s="251"/>
      <c r="M480" s="252"/>
      <c r="N480" s="253"/>
      <c r="O480" s="253"/>
      <c r="P480" s="253"/>
      <c r="Q480" s="253"/>
      <c r="R480" s="253"/>
      <c r="S480" s="253"/>
      <c r="T480" s="25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5" t="s">
        <v>151</v>
      </c>
      <c r="AU480" s="255" t="s">
        <v>90</v>
      </c>
      <c r="AV480" s="13" t="s">
        <v>90</v>
      </c>
      <c r="AW480" s="13" t="s">
        <v>38</v>
      </c>
      <c r="AX480" s="13" t="s">
        <v>83</v>
      </c>
      <c r="AY480" s="255" t="s">
        <v>141</v>
      </c>
    </row>
    <row r="481" s="15" customFormat="1">
      <c r="A481" s="15"/>
      <c r="B481" s="277"/>
      <c r="C481" s="278"/>
      <c r="D481" s="246" t="s">
        <v>151</v>
      </c>
      <c r="E481" s="279" t="s">
        <v>1</v>
      </c>
      <c r="F481" s="280" t="s">
        <v>360</v>
      </c>
      <c r="G481" s="278"/>
      <c r="H481" s="281">
        <v>368.06399999999996</v>
      </c>
      <c r="I481" s="282"/>
      <c r="J481" s="278"/>
      <c r="K481" s="278"/>
      <c r="L481" s="283"/>
      <c r="M481" s="284"/>
      <c r="N481" s="285"/>
      <c r="O481" s="285"/>
      <c r="P481" s="285"/>
      <c r="Q481" s="285"/>
      <c r="R481" s="285"/>
      <c r="S481" s="285"/>
      <c r="T481" s="286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87" t="s">
        <v>151</v>
      </c>
      <c r="AU481" s="287" t="s">
        <v>90</v>
      </c>
      <c r="AV481" s="15" t="s">
        <v>149</v>
      </c>
      <c r="AW481" s="15" t="s">
        <v>38</v>
      </c>
      <c r="AX481" s="15" t="s">
        <v>88</v>
      </c>
      <c r="AY481" s="287" t="s">
        <v>141</v>
      </c>
    </row>
    <row r="482" s="2" customFormat="1" ht="16.5" customHeight="1">
      <c r="A482" s="39"/>
      <c r="B482" s="40"/>
      <c r="C482" s="231" t="s">
        <v>938</v>
      </c>
      <c r="D482" s="231" t="s">
        <v>144</v>
      </c>
      <c r="E482" s="232" t="s">
        <v>939</v>
      </c>
      <c r="F482" s="233" t="s">
        <v>940</v>
      </c>
      <c r="G482" s="234" t="s">
        <v>171</v>
      </c>
      <c r="H482" s="235">
        <v>368.06400000000002</v>
      </c>
      <c r="I482" s="236"/>
      <c r="J482" s="237">
        <f>ROUND(I482*H482,2)</f>
        <v>0</v>
      </c>
      <c r="K482" s="233" t="s">
        <v>148</v>
      </c>
      <c r="L482" s="45"/>
      <c r="M482" s="238" t="s">
        <v>1</v>
      </c>
      <c r="N482" s="239" t="s">
        <v>48</v>
      </c>
      <c r="O482" s="92"/>
      <c r="P482" s="240">
        <f>O482*H482</f>
        <v>0</v>
      </c>
      <c r="Q482" s="240">
        <v>0</v>
      </c>
      <c r="R482" s="240">
        <f>Q482*H482</f>
        <v>0</v>
      </c>
      <c r="S482" s="240">
        <v>0</v>
      </c>
      <c r="T482" s="241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42" t="s">
        <v>222</v>
      </c>
      <c r="AT482" s="242" t="s">
        <v>144</v>
      </c>
      <c r="AU482" s="242" t="s">
        <v>90</v>
      </c>
      <c r="AY482" s="17" t="s">
        <v>141</v>
      </c>
      <c r="BE482" s="243">
        <f>IF(N482="základní",J482,0)</f>
        <v>0</v>
      </c>
      <c r="BF482" s="243">
        <f>IF(N482="snížená",J482,0)</f>
        <v>0</v>
      </c>
      <c r="BG482" s="243">
        <f>IF(N482="zákl. přenesená",J482,0)</f>
        <v>0</v>
      </c>
      <c r="BH482" s="243">
        <f>IF(N482="sníž. přenesená",J482,0)</f>
        <v>0</v>
      </c>
      <c r="BI482" s="243">
        <f>IF(N482="nulová",J482,0)</f>
        <v>0</v>
      </c>
      <c r="BJ482" s="17" t="s">
        <v>88</v>
      </c>
      <c r="BK482" s="243">
        <f>ROUND(I482*H482,2)</f>
        <v>0</v>
      </c>
      <c r="BL482" s="17" t="s">
        <v>222</v>
      </c>
      <c r="BM482" s="242" t="s">
        <v>941</v>
      </c>
    </row>
    <row r="483" s="2" customFormat="1" ht="16.5" customHeight="1">
      <c r="A483" s="39"/>
      <c r="B483" s="40"/>
      <c r="C483" s="231" t="s">
        <v>942</v>
      </c>
      <c r="D483" s="231" t="s">
        <v>144</v>
      </c>
      <c r="E483" s="232" t="s">
        <v>943</v>
      </c>
      <c r="F483" s="233" t="s">
        <v>944</v>
      </c>
      <c r="G483" s="234" t="s">
        <v>147</v>
      </c>
      <c r="H483" s="235">
        <v>25</v>
      </c>
      <c r="I483" s="236"/>
      <c r="J483" s="237">
        <f>ROUND(I483*H483,2)</f>
        <v>0</v>
      </c>
      <c r="K483" s="233" t="s">
        <v>148</v>
      </c>
      <c r="L483" s="45"/>
      <c r="M483" s="238" t="s">
        <v>1</v>
      </c>
      <c r="N483" s="239" t="s">
        <v>48</v>
      </c>
      <c r="O483" s="92"/>
      <c r="P483" s="240">
        <f>O483*H483</f>
        <v>0</v>
      </c>
      <c r="Q483" s="240">
        <v>0.00048000000000000001</v>
      </c>
      <c r="R483" s="240">
        <f>Q483*H483</f>
        <v>0.012</v>
      </c>
      <c r="S483" s="240">
        <v>0</v>
      </c>
      <c r="T483" s="24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2" t="s">
        <v>222</v>
      </c>
      <c r="AT483" s="242" t="s">
        <v>144</v>
      </c>
      <c r="AU483" s="242" t="s">
        <v>90</v>
      </c>
      <c r="AY483" s="17" t="s">
        <v>141</v>
      </c>
      <c r="BE483" s="243">
        <f>IF(N483="základní",J483,0)</f>
        <v>0</v>
      </c>
      <c r="BF483" s="243">
        <f>IF(N483="snížená",J483,0)</f>
        <v>0</v>
      </c>
      <c r="BG483" s="243">
        <f>IF(N483="zákl. přenesená",J483,0)</f>
        <v>0</v>
      </c>
      <c r="BH483" s="243">
        <f>IF(N483="sníž. přenesená",J483,0)</f>
        <v>0</v>
      </c>
      <c r="BI483" s="243">
        <f>IF(N483="nulová",J483,0)</f>
        <v>0</v>
      </c>
      <c r="BJ483" s="17" t="s">
        <v>88</v>
      </c>
      <c r="BK483" s="243">
        <f>ROUND(I483*H483,2)</f>
        <v>0</v>
      </c>
      <c r="BL483" s="17" t="s">
        <v>222</v>
      </c>
      <c r="BM483" s="242" t="s">
        <v>945</v>
      </c>
    </row>
    <row r="484" s="13" customFormat="1">
      <c r="A484" s="13"/>
      <c r="B484" s="244"/>
      <c r="C484" s="245"/>
      <c r="D484" s="246" t="s">
        <v>151</v>
      </c>
      <c r="E484" s="247" t="s">
        <v>1</v>
      </c>
      <c r="F484" s="248" t="s">
        <v>946</v>
      </c>
      <c r="G484" s="245"/>
      <c r="H484" s="249">
        <v>25</v>
      </c>
      <c r="I484" s="250"/>
      <c r="J484" s="245"/>
      <c r="K484" s="245"/>
      <c r="L484" s="251"/>
      <c r="M484" s="252"/>
      <c r="N484" s="253"/>
      <c r="O484" s="253"/>
      <c r="P484" s="253"/>
      <c r="Q484" s="253"/>
      <c r="R484" s="253"/>
      <c r="S484" s="253"/>
      <c r="T484" s="25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5" t="s">
        <v>151</v>
      </c>
      <c r="AU484" s="255" t="s">
        <v>90</v>
      </c>
      <c r="AV484" s="13" t="s">
        <v>90</v>
      </c>
      <c r="AW484" s="13" t="s">
        <v>38</v>
      </c>
      <c r="AX484" s="13" t="s">
        <v>88</v>
      </c>
      <c r="AY484" s="255" t="s">
        <v>141</v>
      </c>
    </row>
    <row r="485" s="2" customFormat="1" ht="16.5" customHeight="1">
      <c r="A485" s="39"/>
      <c r="B485" s="40"/>
      <c r="C485" s="231" t="s">
        <v>947</v>
      </c>
      <c r="D485" s="231" t="s">
        <v>144</v>
      </c>
      <c r="E485" s="232" t="s">
        <v>948</v>
      </c>
      <c r="F485" s="233" t="s">
        <v>949</v>
      </c>
      <c r="G485" s="234" t="s">
        <v>147</v>
      </c>
      <c r="H485" s="235">
        <v>25</v>
      </c>
      <c r="I485" s="236"/>
      <c r="J485" s="237">
        <f>ROUND(I485*H485,2)</f>
        <v>0</v>
      </c>
      <c r="K485" s="233" t="s">
        <v>148</v>
      </c>
      <c r="L485" s="45"/>
      <c r="M485" s="238" t="s">
        <v>1</v>
      </c>
      <c r="N485" s="239" t="s">
        <v>48</v>
      </c>
      <c r="O485" s="92"/>
      <c r="P485" s="240">
        <f>O485*H485</f>
        <v>0</v>
      </c>
      <c r="Q485" s="240">
        <v>0.0011999999999999999</v>
      </c>
      <c r="R485" s="240">
        <f>Q485*H485</f>
        <v>0.029999999999999999</v>
      </c>
      <c r="S485" s="240">
        <v>0</v>
      </c>
      <c r="T485" s="241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2" t="s">
        <v>222</v>
      </c>
      <c r="AT485" s="242" t="s">
        <v>144</v>
      </c>
      <c r="AU485" s="242" t="s">
        <v>90</v>
      </c>
      <c r="AY485" s="17" t="s">
        <v>141</v>
      </c>
      <c r="BE485" s="243">
        <f>IF(N485="základní",J485,0)</f>
        <v>0</v>
      </c>
      <c r="BF485" s="243">
        <f>IF(N485="snížená",J485,0)</f>
        <v>0</v>
      </c>
      <c r="BG485" s="243">
        <f>IF(N485="zákl. přenesená",J485,0)</f>
        <v>0</v>
      </c>
      <c r="BH485" s="243">
        <f>IF(N485="sníž. přenesená",J485,0)</f>
        <v>0</v>
      </c>
      <c r="BI485" s="243">
        <f>IF(N485="nulová",J485,0)</f>
        <v>0</v>
      </c>
      <c r="BJ485" s="17" t="s">
        <v>88</v>
      </c>
      <c r="BK485" s="243">
        <f>ROUND(I485*H485,2)</f>
        <v>0</v>
      </c>
      <c r="BL485" s="17" t="s">
        <v>222</v>
      </c>
      <c r="BM485" s="242" t="s">
        <v>950</v>
      </c>
    </row>
    <row r="486" s="13" customFormat="1">
      <c r="A486" s="13"/>
      <c r="B486" s="244"/>
      <c r="C486" s="245"/>
      <c r="D486" s="246" t="s">
        <v>151</v>
      </c>
      <c r="E486" s="247" t="s">
        <v>1</v>
      </c>
      <c r="F486" s="248" t="s">
        <v>946</v>
      </c>
      <c r="G486" s="245"/>
      <c r="H486" s="249">
        <v>25</v>
      </c>
      <c r="I486" s="250"/>
      <c r="J486" s="245"/>
      <c r="K486" s="245"/>
      <c r="L486" s="251"/>
      <c r="M486" s="252"/>
      <c r="N486" s="253"/>
      <c r="O486" s="253"/>
      <c r="P486" s="253"/>
      <c r="Q486" s="253"/>
      <c r="R486" s="253"/>
      <c r="S486" s="253"/>
      <c r="T486" s="25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5" t="s">
        <v>151</v>
      </c>
      <c r="AU486" s="255" t="s">
        <v>90</v>
      </c>
      <c r="AV486" s="13" t="s">
        <v>90</v>
      </c>
      <c r="AW486" s="13" t="s">
        <v>38</v>
      </c>
      <c r="AX486" s="13" t="s">
        <v>88</v>
      </c>
      <c r="AY486" s="255" t="s">
        <v>141</v>
      </c>
    </row>
    <row r="487" s="2" customFormat="1" ht="16.5" customHeight="1">
      <c r="A487" s="39"/>
      <c r="B487" s="40"/>
      <c r="C487" s="231" t="s">
        <v>951</v>
      </c>
      <c r="D487" s="231" t="s">
        <v>144</v>
      </c>
      <c r="E487" s="232" t="s">
        <v>952</v>
      </c>
      <c r="F487" s="233" t="s">
        <v>953</v>
      </c>
      <c r="G487" s="234" t="s">
        <v>147</v>
      </c>
      <c r="H487" s="235">
        <v>10</v>
      </c>
      <c r="I487" s="236"/>
      <c r="J487" s="237">
        <f>ROUND(I487*H487,2)</f>
        <v>0</v>
      </c>
      <c r="K487" s="233" t="s">
        <v>148</v>
      </c>
      <c r="L487" s="45"/>
      <c r="M487" s="238" t="s">
        <v>1</v>
      </c>
      <c r="N487" s="239" t="s">
        <v>48</v>
      </c>
      <c r="O487" s="92"/>
      <c r="P487" s="240">
        <f>O487*H487</f>
        <v>0</v>
      </c>
      <c r="Q487" s="240">
        <v>0.0023999999999999998</v>
      </c>
      <c r="R487" s="240">
        <f>Q487*H487</f>
        <v>0.023999999999999997</v>
      </c>
      <c r="S487" s="240">
        <v>0</v>
      </c>
      <c r="T487" s="241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2" t="s">
        <v>222</v>
      </c>
      <c r="AT487" s="242" t="s">
        <v>144</v>
      </c>
      <c r="AU487" s="242" t="s">
        <v>90</v>
      </c>
      <c r="AY487" s="17" t="s">
        <v>141</v>
      </c>
      <c r="BE487" s="243">
        <f>IF(N487="základní",J487,0)</f>
        <v>0</v>
      </c>
      <c r="BF487" s="243">
        <f>IF(N487="snížená",J487,0)</f>
        <v>0</v>
      </c>
      <c r="BG487" s="243">
        <f>IF(N487="zákl. přenesená",J487,0)</f>
        <v>0</v>
      </c>
      <c r="BH487" s="243">
        <f>IF(N487="sníž. přenesená",J487,0)</f>
        <v>0</v>
      </c>
      <c r="BI487" s="243">
        <f>IF(N487="nulová",J487,0)</f>
        <v>0</v>
      </c>
      <c r="BJ487" s="17" t="s">
        <v>88</v>
      </c>
      <c r="BK487" s="243">
        <f>ROUND(I487*H487,2)</f>
        <v>0</v>
      </c>
      <c r="BL487" s="17" t="s">
        <v>222</v>
      </c>
      <c r="BM487" s="242" t="s">
        <v>954</v>
      </c>
    </row>
    <row r="488" s="13" customFormat="1">
      <c r="A488" s="13"/>
      <c r="B488" s="244"/>
      <c r="C488" s="245"/>
      <c r="D488" s="246" t="s">
        <v>151</v>
      </c>
      <c r="E488" s="247" t="s">
        <v>1</v>
      </c>
      <c r="F488" s="248" t="s">
        <v>955</v>
      </c>
      <c r="G488" s="245"/>
      <c r="H488" s="249">
        <v>10</v>
      </c>
      <c r="I488" s="250"/>
      <c r="J488" s="245"/>
      <c r="K488" s="245"/>
      <c r="L488" s="251"/>
      <c r="M488" s="252"/>
      <c r="N488" s="253"/>
      <c r="O488" s="253"/>
      <c r="P488" s="253"/>
      <c r="Q488" s="253"/>
      <c r="R488" s="253"/>
      <c r="S488" s="253"/>
      <c r="T488" s="25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5" t="s">
        <v>151</v>
      </c>
      <c r="AU488" s="255" t="s">
        <v>90</v>
      </c>
      <c r="AV488" s="13" t="s">
        <v>90</v>
      </c>
      <c r="AW488" s="13" t="s">
        <v>38</v>
      </c>
      <c r="AX488" s="13" t="s">
        <v>88</v>
      </c>
      <c r="AY488" s="255" t="s">
        <v>141</v>
      </c>
    </row>
    <row r="489" s="2" customFormat="1" ht="16.5" customHeight="1">
      <c r="A489" s="39"/>
      <c r="B489" s="40"/>
      <c r="C489" s="231" t="s">
        <v>956</v>
      </c>
      <c r="D489" s="231" t="s">
        <v>144</v>
      </c>
      <c r="E489" s="232" t="s">
        <v>957</v>
      </c>
      <c r="F489" s="233" t="s">
        <v>958</v>
      </c>
      <c r="G489" s="234" t="s">
        <v>147</v>
      </c>
      <c r="H489" s="235">
        <v>2</v>
      </c>
      <c r="I489" s="236"/>
      <c r="J489" s="237">
        <f>ROUND(I489*H489,2)</f>
        <v>0</v>
      </c>
      <c r="K489" s="233" t="s">
        <v>148</v>
      </c>
      <c r="L489" s="45"/>
      <c r="M489" s="238" t="s">
        <v>1</v>
      </c>
      <c r="N489" s="239" t="s">
        <v>48</v>
      </c>
      <c r="O489" s="92"/>
      <c r="P489" s="240">
        <f>O489*H489</f>
        <v>0</v>
      </c>
      <c r="Q489" s="240">
        <v>0.0047999999999999996</v>
      </c>
      <c r="R489" s="240">
        <f>Q489*H489</f>
        <v>0.0095999999999999992</v>
      </c>
      <c r="S489" s="240">
        <v>0</v>
      </c>
      <c r="T489" s="241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42" t="s">
        <v>222</v>
      </c>
      <c r="AT489" s="242" t="s">
        <v>144</v>
      </c>
      <c r="AU489" s="242" t="s">
        <v>90</v>
      </c>
      <c r="AY489" s="17" t="s">
        <v>141</v>
      </c>
      <c r="BE489" s="243">
        <f>IF(N489="základní",J489,0)</f>
        <v>0</v>
      </c>
      <c r="BF489" s="243">
        <f>IF(N489="snížená",J489,0)</f>
        <v>0</v>
      </c>
      <c r="BG489" s="243">
        <f>IF(N489="zákl. přenesená",J489,0)</f>
        <v>0</v>
      </c>
      <c r="BH489" s="243">
        <f>IF(N489="sníž. přenesená",J489,0)</f>
        <v>0</v>
      </c>
      <c r="BI489" s="243">
        <f>IF(N489="nulová",J489,0)</f>
        <v>0</v>
      </c>
      <c r="BJ489" s="17" t="s">
        <v>88</v>
      </c>
      <c r="BK489" s="243">
        <f>ROUND(I489*H489,2)</f>
        <v>0</v>
      </c>
      <c r="BL489" s="17" t="s">
        <v>222</v>
      </c>
      <c r="BM489" s="242" t="s">
        <v>959</v>
      </c>
    </row>
    <row r="490" s="13" customFormat="1">
      <c r="A490" s="13"/>
      <c r="B490" s="244"/>
      <c r="C490" s="245"/>
      <c r="D490" s="246" t="s">
        <v>151</v>
      </c>
      <c r="E490" s="247" t="s">
        <v>1</v>
      </c>
      <c r="F490" s="248" t="s">
        <v>960</v>
      </c>
      <c r="G490" s="245"/>
      <c r="H490" s="249">
        <v>2</v>
      </c>
      <c r="I490" s="250"/>
      <c r="J490" s="245"/>
      <c r="K490" s="245"/>
      <c r="L490" s="251"/>
      <c r="M490" s="252"/>
      <c r="N490" s="253"/>
      <c r="O490" s="253"/>
      <c r="P490" s="253"/>
      <c r="Q490" s="253"/>
      <c r="R490" s="253"/>
      <c r="S490" s="253"/>
      <c r="T490" s="25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5" t="s">
        <v>151</v>
      </c>
      <c r="AU490" s="255" t="s">
        <v>90</v>
      </c>
      <c r="AV490" s="13" t="s">
        <v>90</v>
      </c>
      <c r="AW490" s="13" t="s">
        <v>38</v>
      </c>
      <c r="AX490" s="13" t="s">
        <v>88</v>
      </c>
      <c r="AY490" s="255" t="s">
        <v>141</v>
      </c>
    </row>
    <row r="491" s="2" customFormat="1" ht="16.5" customHeight="1">
      <c r="A491" s="39"/>
      <c r="B491" s="40"/>
      <c r="C491" s="231" t="s">
        <v>961</v>
      </c>
      <c r="D491" s="231" t="s">
        <v>144</v>
      </c>
      <c r="E491" s="232" t="s">
        <v>962</v>
      </c>
      <c r="F491" s="233" t="s">
        <v>963</v>
      </c>
      <c r="G491" s="234" t="s">
        <v>171</v>
      </c>
      <c r="H491" s="235">
        <v>403.89999999999998</v>
      </c>
      <c r="I491" s="236"/>
      <c r="J491" s="237">
        <f>ROUND(I491*H491,2)</f>
        <v>0</v>
      </c>
      <c r="K491" s="233" t="s">
        <v>148</v>
      </c>
      <c r="L491" s="45"/>
      <c r="M491" s="238" t="s">
        <v>1</v>
      </c>
      <c r="N491" s="239" t="s">
        <v>48</v>
      </c>
      <c r="O491" s="92"/>
      <c r="P491" s="240">
        <f>O491*H491</f>
        <v>0</v>
      </c>
      <c r="Q491" s="240">
        <v>0.00020000000000000001</v>
      </c>
      <c r="R491" s="240">
        <f>Q491*H491</f>
        <v>0.080780000000000005</v>
      </c>
      <c r="S491" s="240">
        <v>0</v>
      </c>
      <c r="T491" s="241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2" t="s">
        <v>222</v>
      </c>
      <c r="AT491" s="242" t="s">
        <v>144</v>
      </c>
      <c r="AU491" s="242" t="s">
        <v>90</v>
      </c>
      <c r="AY491" s="17" t="s">
        <v>141</v>
      </c>
      <c r="BE491" s="243">
        <f>IF(N491="základní",J491,0)</f>
        <v>0</v>
      </c>
      <c r="BF491" s="243">
        <f>IF(N491="snížená",J491,0)</f>
        <v>0</v>
      </c>
      <c r="BG491" s="243">
        <f>IF(N491="zákl. přenesená",J491,0)</f>
        <v>0</v>
      </c>
      <c r="BH491" s="243">
        <f>IF(N491="sníž. přenesená",J491,0)</f>
        <v>0</v>
      </c>
      <c r="BI491" s="243">
        <f>IF(N491="nulová",J491,0)</f>
        <v>0</v>
      </c>
      <c r="BJ491" s="17" t="s">
        <v>88</v>
      </c>
      <c r="BK491" s="243">
        <f>ROUND(I491*H491,2)</f>
        <v>0</v>
      </c>
      <c r="BL491" s="17" t="s">
        <v>222</v>
      </c>
      <c r="BM491" s="242" t="s">
        <v>964</v>
      </c>
    </row>
    <row r="492" s="13" customFormat="1">
      <c r="A492" s="13"/>
      <c r="B492" s="244"/>
      <c r="C492" s="245"/>
      <c r="D492" s="246" t="s">
        <v>151</v>
      </c>
      <c r="E492" s="247" t="s">
        <v>1</v>
      </c>
      <c r="F492" s="248" t="s">
        <v>965</v>
      </c>
      <c r="G492" s="245"/>
      <c r="H492" s="249">
        <v>73.599999999999994</v>
      </c>
      <c r="I492" s="250"/>
      <c r="J492" s="245"/>
      <c r="K492" s="245"/>
      <c r="L492" s="251"/>
      <c r="M492" s="252"/>
      <c r="N492" s="253"/>
      <c r="O492" s="253"/>
      <c r="P492" s="253"/>
      <c r="Q492" s="253"/>
      <c r="R492" s="253"/>
      <c r="S492" s="253"/>
      <c r="T492" s="25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5" t="s">
        <v>151</v>
      </c>
      <c r="AU492" s="255" t="s">
        <v>90</v>
      </c>
      <c r="AV492" s="13" t="s">
        <v>90</v>
      </c>
      <c r="AW492" s="13" t="s">
        <v>38</v>
      </c>
      <c r="AX492" s="13" t="s">
        <v>83</v>
      </c>
      <c r="AY492" s="255" t="s">
        <v>141</v>
      </c>
    </row>
    <row r="493" s="13" customFormat="1">
      <c r="A493" s="13"/>
      <c r="B493" s="244"/>
      <c r="C493" s="245"/>
      <c r="D493" s="246" t="s">
        <v>151</v>
      </c>
      <c r="E493" s="247" t="s">
        <v>1</v>
      </c>
      <c r="F493" s="248" t="s">
        <v>966</v>
      </c>
      <c r="G493" s="245"/>
      <c r="H493" s="249">
        <v>281.27999999999997</v>
      </c>
      <c r="I493" s="250"/>
      <c r="J493" s="245"/>
      <c r="K493" s="245"/>
      <c r="L493" s="251"/>
      <c r="M493" s="252"/>
      <c r="N493" s="253"/>
      <c r="O493" s="253"/>
      <c r="P493" s="253"/>
      <c r="Q493" s="253"/>
      <c r="R493" s="253"/>
      <c r="S493" s="253"/>
      <c r="T493" s="25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5" t="s">
        <v>151</v>
      </c>
      <c r="AU493" s="255" t="s">
        <v>90</v>
      </c>
      <c r="AV493" s="13" t="s">
        <v>90</v>
      </c>
      <c r="AW493" s="13" t="s">
        <v>38</v>
      </c>
      <c r="AX493" s="13" t="s">
        <v>83</v>
      </c>
      <c r="AY493" s="255" t="s">
        <v>141</v>
      </c>
    </row>
    <row r="494" s="14" customFormat="1">
      <c r="A494" s="14"/>
      <c r="B494" s="266"/>
      <c r="C494" s="267"/>
      <c r="D494" s="246" t="s">
        <v>151</v>
      </c>
      <c r="E494" s="268" t="s">
        <v>1</v>
      </c>
      <c r="F494" s="269" t="s">
        <v>281</v>
      </c>
      <c r="G494" s="267"/>
      <c r="H494" s="270">
        <v>354.88</v>
      </c>
      <c r="I494" s="271"/>
      <c r="J494" s="267"/>
      <c r="K494" s="267"/>
      <c r="L494" s="272"/>
      <c r="M494" s="273"/>
      <c r="N494" s="274"/>
      <c r="O494" s="274"/>
      <c r="P494" s="274"/>
      <c r="Q494" s="274"/>
      <c r="R494" s="274"/>
      <c r="S494" s="274"/>
      <c r="T494" s="27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6" t="s">
        <v>151</v>
      </c>
      <c r="AU494" s="276" t="s">
        <v>90</v>
      </c>
      <c r="AV494" s="14" t="s">
        <v>142</v>
      </c>
      <c r="AW494" s="14" t="s">
        <v>38</v>
      </c>
      <c r="AX494" s="14" t="s">
        <v>83</v>
      </c>
      <c r="AY494" s="276" t="s">
        <v>141</v>
      </c>
    </row>
    <row r="495" s="13" customFormat="1">
      <c r="A495" s="13"/>
      <c r="B495" s="244"/>
      <c r="C495" s="245"/>
      <c r="D495" s="246" t="s">
        <v>151</v>
      </c>
      <c r="E495" s="247" t="s">
        <v>1</v>
      </c>
      <c r="F495" s="248" t="s">
        <v>967</v>
      </c>
      <c r="G495" s="245"/>
      <c r="H495" s="249">
        <v>49.020000000000003</v>
      </c>
      <c r="I495" s="250"/>
      <c r="J495" s="245"/>
      <c r="K495" s="245"/>
      <c r="L495" s="251"/>
      <c r="M495" s="252"/>
      <c r="N495" s="253"/>
      <c r="O495" s="253"/>
      <c r="P495" s="253"/>
      <c r="Q495" s="253"/>
      <c r="R495" s="253"/>
      <c r="S495" s="253"/>
      <c r="T495" s="25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5" t="s">
        <v>151</v>
      </c>
      <c r="AU495" s="255" t="s">
        <v>90</v>
      </c>
      <c r="AV495" s="13" t="s">
        <v>90</v>
      </c>
      <c r="AW495" s="13" t="s">
        <v>38</v>
      </c>
      <c r="AX495" s="13" t="s">
        <v>83</v>
      </c>
      <c r="AY495" s="255" t="s">
        <v>141</v>
      </c>
    </row>
    <row r="496" s="15" customFormat="1">
      <c r="A496" s="15"/>
      <c r="B496" s="277"/>
      <c r="C496" s="278"/>
      <c r="D496" s="246" t="s">
        <v>151</v>
      </c>
      <c r="E496" s="279" t="s">
        <v>1</v>
      </c>
      <c r="F496" s="280" t="s">
        <v>360</v>
      </c>
      <c r="G496" s="278"/>
      <c r="H496" s="281">
        <v>403.89999999999998</v>
      </c>
      <c r="I496" s="282"/>
      <c r="J496" s="278"/>
      <c r="K496" s="278"/>
      <c r="L496" s="283"/>
      <c r="M496" s="284"/>
      <c r="N496" s="285"/>
      <c r="O496" s="285"/>
      <c r="P496" s="285"/>
      <c r="Q496" s="285"/>
      <c r="R496" s="285"/>
      <c r="S496" s="285"/>
      <c r="T496" s="286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87" t="s">
        <v>151</v>
      </c>
      <c r="AU496" s="287" t="s">
        <v>90</v>
      </c>
      <c r="AV496" s="15" t="s">
        <v>149</v>
      </c>
      <c r="AW496" s="15" t="s">
        <v>38</v>
      </c>
      <c r="AX496" s="15" t="s">
        <v>88</v>
      </c>
      <c r="AY496" s="287" t="s">
        <v>141</v>
      </c>
    </row>
    <row r="497" s="2" customFormat="1" ht="16.5" customHeight="1">
      <c r="A497" s="39"/>
      <c r="B497" s="40"/>
      <c r="C497" s="231" t="s">
        <v>968</v>
      </c>
      <c r="D497" s="231" t="s">
        <v>144</v>
      </c>
      <c r="E497" s="232" t="s">
        <v>969</v>
      </c>
      <c r="F497" s="233" t="s">
        <v>970</v>
      </c>
      <c r="G497" s="234" t="s">
        <v>171</v>
      </c>
      <c r="H497" s="235">
        <v>354.88</v>
      </c>
      <c r="I497" s="236"/>
      <c r="J497" s="237">
        <f>ROUND(I497*H497,2)</f>
        <v>0</v>
      </c>
      <c r="K497" s="233" t="s">
        <v>148</v>
      </c>
      <c r="L497" s="45"/>
      <c r="M497" s="238" t="s">
        <v>1</v>
      </c>
      <c r="N497" s="239" t="s">
        <v>48</v>
      </c>
      <c r="O497" s="92"/>
      <c r="P497" s="240">
        <f>O497*H497</f>
        <v>0</v>
      </c>
      <c r="Q497" s="240">
        <v>0.00020000000000000001</v>
      </c>
      <c r="R497" s="240">
        <f>Q497*H497</f>
        <v>0.070975999999999997</v>
      </c>
      <c r="S497" s="240">
        <v>0</v>
      </c>
      <c r="T497" s="24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2" t="s">
        <v>222</v>
      </c>
      <c r="AT497" s="242" t="s">
        <v>144</v>
      </c>
      <c r="AU497" s="242" t="s">
        <v>90</v>
      </c>
      <c r="AY497" s="17" t="s">
        <v>141</v>
      </c>
      <c r="BE497" s="243">
        <f>IF(N497="základní",J497,0)</f>
        <v>0</v>
      </c>
      <c r="BF497" s="243">
        <f>IF(N497="snížená",J497,0)</f>
        <v>0</v>
      </c>
      <c r="BG497" s="243">
        <f>IF(N497="zákl. přenesená",J497,0)</f>
        <v>0</v>
      </c>
      <c r="BH497" s="243">
        <f>IF(N497="sníž. přenesená",J497,0)</f>
        <v>0</v>
      </c>
      <c r="BI497" s="243">
        <f>IF(N497="nulová",J497,0)</f>
        <v>0</v>
      </c>
      <c r="BJ497" s="17" t="s">
        <v>88</v>
      </c>
      <c r="BK497" s="243">
        <f>ROUND(I497*H497,2)</f>
        <v>0</v>
      </c>
      <c r="BL497" s="17" t="s">
        <v>222</v>
      </c>
      <c r="BM497" s="242" t="s">
        <v>971</v>
      </c>
    </row>
    <row r="498" s="13" customFormat="1">
      <c r="A498" s="13"/>
      <c r="B498" s="244"/>
      <c r="C498" s="245"/>
      <c r="D498" s="246" t="s">
        <v>151</v>
      </c>
      <c r="E498" s="247" t="s">
        <v>1</v>
      </c>
      <c r="F498" s="248" t="s">
        <v>965</v>
      </c>
      <c r="G498" s="245"/>
      <c r="H498" s="249">
        <v>73.599999999999994</v>
      </c>
      <c r="I498" s="250"/>
      <c r="J498" s="245"/>
      <c r="K498" s="245"/>
      <c r="L498" s="251"/>
      <c r="M498" s="252"/>
      <c r="N498" s="253"/>
      <c r="O498" s="253"/>
      <c r="P498" s="253"/>
      <c r="Q498" s="253"/>
      <c r="R498" s="253"/>
      <c r="S498" s="253"/>
      <c r="T498" s="25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5" t="s">
        <v>151</v>
      </c>
      <c r="AU498" s="255" t="s">
        <v>90</v>
      </c>
      <c r="AV498" s="13" t="s">
        <v>90</v>
      </c>
      <c r="AW498" s="13" t="s">
        <v>38</v>
      </c>
      <c r="AX498" s="13" t="s">
        <v>83</v>
      </c>
      <c r="AY498" s="255" t="s">
        <v>141</v>
      </c>
    </row>
    <row r="499" s="13" customFormat="1">
      <c r="A499" s="13"/>
      <c r="B499" s="244"/>
      <c r="C499" s="245"/>
      <c r="D499" s="246" t="s">
        <v>151</v>
      </c>
      <c r="E499" s="247" t="s">
        <v>1</v>
      </c>
      <c r="F499" s="248" t="s">
        <v>966</v>
      </c>
      <c r="G499" s="245"/>
      <c r="H499" s="249">
        <v>281.27999999999997</v>
      </c>
      <c r="I499" s="250"/>
      <c r="J499" s="245"/>
      <c r="K499" s="245"/>
      <c r="L499" s="251"/>
      <c r="M499" s="252"/>
      <c r="N499" s="253"/>
      <c r="O499" s="253"/>
      <c r="P499" s="253"/>
      <c r="Q499" s="253"/>
      <c r="R499" s="253"/>
      <c r="S499" s="253"/>
      <c r="T499" s="25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5" t="s">
        <v>151</v>
      </c>
      <c r="AU499" s="255" t="s">
        <v>90</v>
      </c>
      <c r="AV499" s="13" t="s">
        <v>90</v>
      </c>
      <c r="AW499" s="13" t="s">
        <v>38</v>
      </c>
      <c r="AX499" s="13" t="s">
        <v>83</v>
      </c>
      <c r="AY499" s="255" t="s">
        <v>141</v>
      </c>
    </row>
    <row r="500" s="14" customFormat="1">
      <c r="A500" s="14"/>
      <c r="B500" s="266"/>
      <c r="C500" s="267"/>
      <c r="D500" s="246" t="s">
        <v>151</v>
      </c>
      <c r="E500" s="268" t="s">
        <v>1</v>
      </c>
      <c r="F500" s="269" t="s">
        <v>281</v>
      </c>
      <c r="G500" s="267"/>
      <c r="H500" s="270">
        <v>354.88</v>
      </c>
      <c r="I500" s="271"/>
      <c r="J500" s="267"/>
      <c r="K500" s="267"/>
      <c r="L500" s="272"/>
      <c r="M500" s="273"/>
      <c r="N500" s="274"/>
      <c r="O500" s="274"/>
      <c r="P500" s="274"/>
      <c r="Q500" s="274"/>
      <c r="R500" s="274"/>
      <c r="S500" s="274"/>
      <c r="T500" s="27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6" t="s">
        <v>151</v>
      </c>
      <c r="AU500" s="276" t="s">
        <v>90</v>
      </c>
      <c r="AV500" s="14" t="s">
        <v>142</v>
      </c>
      <c r="AW500" s="14" t="s">
        <v>38</v>
      </c>
      <c r="AX500" s="14" t="s">
        <v>88</v>
      </c>
      <c r="AY500" s="276" t="s">
        <v>141</v>
      </c>
    </row>
    <row r="501" s="2" customFormat="1" ht="16.5" customHeight="1">
      <c r="A501" s="39"/>
      <c r="B501" s="40"/>
      <c r="C501" s="231" t="s">
        <v>972</v>
      </c>
      <c r="D501" s="231" t="s">
        <v>144</v>
      </c>
      <c r="E501" s="232" t="s">
        <v>973</v>
      </c>
      <c r="F501" s="233" t="s">
        <v>974</v>
      </c>
      <c r="G501" s="234" t="s">
        <v>171</v>
      </c>
      <c r="H501" s="235">
        <v>403.89999999999998</v>
      </c>
      <c r="I501" s="236"/>
      <c r="J501" s="237">
        <f>ROUND(I501*H501,2)</f>
        <v>0</v>
      </c>
      <c r="K501" s="233" t="s">
        <v>148</v>
      </c>
      <c r="L501" s="45"/>
      <c r="M501" s="238" t="s">
        <v>1</v>
      </c>
      <c r="N501" s="239" t="s">
        <v>48</v>
      </c>
      <c r="O501" s="92"/>
      <c r="P501" s="240">
        <f>O501*H501</f>
        <v>0</v>
      </c>
      <c r="Q501" s="240">
        <v>0.00032000000000000003</v>
      </c>
      <c r="R501" s="240">
        <f>Q501*H501</f>
        <v>0.129248</v>
      </c>
      <c r="S501" s="240">
        <v>0</v>
      </c>
      <c r="T501" s="241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42" t="s">
        <v>222</v>
      </c>
      <c r="AT501" s="242" t="s">
        <v>144</v>
      </c>
      <c r="AU501" s="242" t="s">
        <v>90</v>
      </c>
      <c r="AY501" s="17" t="s">
        <v>141</v>
      </c>
      <c r="BE501" s="243">
        <f>IF(N501="základní",J501,0)</f>
        <v>0</v>
      </c>
      <c r="BF501" s="243">
        <f>IF(N501="snížená",J501,0)</f>
        <v>0</v>
      </c>
      <c r="BG501" s="243">
        <f>IF(N501="zákl. přenesená",J501,0)</f>
        <v>0</v>
      </c>
      <c r="BH501" s="243">
        <f>IF(N501="sníž. přenesená",J501,0)</f>
        <v>0</v>
      </c>
      <c r="BI501" s="243">
        <f>IF(N501="nulová",J501,0)</f>
        <v>0</v>
      </c>
      <c r="BJ501" s="17" t="s">
        <v>88</v>
      </c>
      <c r="BK501" s="243">
        <f>ROUND(I501*H501,2)</f>
        <v>0</v>
      </c>
      <c r="BL501" s="17" t="s">
        <v>222</v>
      </c>
      <c r="BM501" s="242" t="s">
        <v>975</v>
      </c>
    </row>
    <row r="502" s="12" customFormat="1" ht="25.92" customHeight="1">
      <c r="A502" s="12"/>
      <c r="B502" s="215"/>
      <c r="C502" s="216"/>
      <c r="D502" s="217" t="s">
        <v>82</v>
      </c>
      <c r="E502" s="218" t="s">
        <v>976</v>
      </c>
      <c r="F502" s="218" t="s">
        <v>977</v>
      </c>
      <c r="G502" s="216"/>
      <c r="H502" s="216"/>
      <c r="I502" s="219"/>
      <c r="J502" s="220">
        <f>BK502</f>
        <v>0</v>
      </c>
      <c r="K502" s="216"/>
      <c r="L502" s="221"/>
      <c r="M502" s="222"/>
      <c r="N502" s="223"/>
      <c r="O502" s="223"/>
      <c r="P502" s="224">
        <f>P503+P505+P507</f>
        <v>0</v>
      </c>
      <c r="Q502" s="223"/>
      <c r="R502" s="224">
        <f>R503+R505+R507</f>
        <v>0</v>
      </c>
      <c r="S502" s="223"/>
      <c r="T502" s="225">
        <f>T503+T505+T507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26" t="s">
        <v>168</v>
      </c>
      <c r="AT502" s="227" t="s">
        <v>82</v>
      </c>
      <c r="AU502" s="227" t="s">
        <v>83</v>
      </c>
      <c r="AY502" s="226" t="s">
        <v>141</v>
      </c>
      <c r="BK502" s="228">
        <f>BK503+BK505+BK507</f>
        <v>0</v>
      </c>
    </row>
    <row r="503" s="12" customFormat="1" ht="22.8" customHeight="1">
      <c r="A503" s="12"/>
      <c r="B503" s="215"/>
      <c r="C503" s="216"/>
      <c r="D503" s="217" t="s">
        <v>82</v>
      </c>
      <c r="E503" s="229" t="s">
        <v>978</v>
      </c>
      <c r="F503" s="229" t="s">
        <v>979</v>
      </c>
      <c r="G503" s="216"/>
      <c r="H503" s="216"/>
      <c r="I503" s="219"/>
      <c r="J503" s="230">
        <f>BK503</f>
        <v>0</v>
      </c>
      <c r="K503" s="216"/>
      <c r="L503" s="221"/>
      <c r="M503" s="222"/>
      <c r="N503" s="223"/>
      <c r="O503" s="223"/>
      <c r="P503" s="224">
        <f>P504</f>
        <v>0</v>
      </c>
      <c r="Q503" s="223"/>
      <c r="R503" s="224">
        <f>R504</f>
        <v>0</v>
      </c>
      <c r="S503" s="223"/>
      <c r="T503" s="225">
        <f>T504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26" t="s">
        <v>168</v>
      </c>
      <c r="AT503" s="227" t="s">
        <v>82</v>
      </c>
      <c r="AU503" s="227" t="s">
        <v>88</v>
      </c>
      <c r="AY503" s="226" t="s">
        <v>141</v>
      </c>
      <c r="BK503" s="228">
        <f>BK504</f>
        <v>0</v>
      </c>
    </row>
    <row r="504" s="2" customFormat="1" ht="16.5" customHeight="1">
      <c r="A504" s="39"/>
      <c r="B504" s="40"/>
      <c r="C504" s="231" t="s">
        <v>980</v>
      </c>
      <c r="D504" s="231" t="s">
        <v>144</v>
      </c>
      <c r="E504" s="232" t="s">
        <v>981</v>
      </c>
      <c r="F504" s="233" t="s">
        <v>979</v>
      </c>
      <c r="G504" s="234" t="s">
        <v>982</v>
      </c>
      <c r="H504" s="235">
        <v>1</v>
      </c>
      <c r="I504" s="236"/>
      <c r="J504" s="237">
        <f>ROUND(I504*H504,2)</f>
        <v>0</v>
      </c>
      <c r="K504" s="233" t="s">
        <v>148</v>
      </c>
      <c r="L504" s="45"/>
      <c r="M504" s="238" t="s">
        <v>1</v>
      </c>
      <c r="N504" s="239" t="s">
        <v>48</v>
      </c>
      <c r="O504" s="92"/>
      <c r="P504" s="240">
        <f>O504*H504</f>
        <v>0</v>
      </c>
      <c r="Q504" s="240">
        <v>0</v>
      </c>
      <c r="R504" s="240">
        <f>Q504*H504</f>
        <v>0</v>
      </c>
      <c r="S504" s="240">
        <v>0</v>
      </c>
      <c r="T504" s="24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42" t="s">
        <v>983</v>
      </c>
      <c r="AT504" s="242" t="s">
        <v>144</v>
      </c>
      <c r="AU504" s="242" t="s">
        <v>90</v>
      </c>
      <c r="AY504" s="17" t="s">
        <v>141</v>
      </c>
      <c r="BE504" s="243">
        <f>IF(N504="základní",J504,0)</f>
        <v>0</v>
      </c>
      <c r="BF504" s="243">
        <f>IF(N504="snížená",J504,0)</f>
        <v>0</v>
      </c>
      <c r="BG504" s="243">
        <f>IF(N504="zákl. přenesená",J504,0)</f>
        <v>0</v>
      </c>
      <c r="BH504" s="243">
        <f>IF(N504="sníž. přenesená",J504,0)</f>
        <v>0</v>
      </c>
      <c r="BI504" s="243">
        <f>IF(N504="nulová",J504,0)</f>
        <v>0</v>
      </c>
      <c r="BJ504" s="17" t="s">
        <v>88</v>
      </c>
      <c r="BK504" s="243">
        <f>ROUND(I504*H504,2)</f>
        <v>0</v>
      </c>
      <c r="BL504" s="17" t="s">
        <v>983</v>
      </c>
      <c r="BM504" s="242" t="s">
        <v>984</v>
      </c>
    </row>
    <row r="505" s="12" customFormat="1" ht="22.8" customHeight="1">
      <c r="A505" s="12"/>
      <c r="B505" s="215"/>
      <c r="C505" s="216"/>
      <c r="D505" s="217" t="s">
        <v>82</v>
      </c>
      <c r="E505" s="229" t="s">
        <v>985</v>
      </c>
      <c r="F505" s="229" t="s">
        <v>986</v>
      </c>
      <c r="G505" s="216"/>
      <c r="H505" s="216"/>
      <c r="I505" s="219"/>
      <c r="J505" s="230">
        <f>BK505</f>
        <v>0</v>
      </c>
      <c r="K505" s="216"/>
      <c r="L505" s="221"/>
      <c r="M505" s="222"/>
      <c r="N505" s="223"/>
      <c r="O505" s="223"/>
      <c r="P505" s="224">
        <f>P506</f>
        <v>0</v>
      </c>
      <c r="Q505" s="223"/>
      <c r="R505" s="224">
        <f>R506</f>
        <v>0</v>
      </c>
      <c r="S505" s="223"/>
      <c r="T505" s="225">
        <f>T506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26" t="s">
        <v>168</v>
      </c>
      <c r="AT505" s="227" t="s">
        <v>82</v>
      </c>
      <c r="AU505" s="227" t="s">
        <v>88</v>
      </c>
      <c r="AY505" s="226" t="s">
        <v>141</v>
      </c>
      <c r="BK505" s="228">
        <f>BK506</f>
        <v>0</v>
      </c>
    </row>
    <row r="506" s="2" customFormat="1" ht="16.5" customHeight="1">
      <c r="A506" s="39"/>
      <c r="B506" s="40"/>
      <c r="C506" s="231" t="s">
        <v>987</v>
      </c>
      <c r="D506" s="231" t="s">
        <v>144</v>
      </c>
      <c r="E506" s="232" t="s">
        <v>988</v>
      </c>
      <c r="F506" s="233" t="s">
        <v>986</v>
      </c>
      <c r="G506" s="234" t="s">
        <v>982</v>
      </c>
      <c r="H506" s="235">
        <v>1</v>
      </c>
      <c r="I506" s="236"/>
      <c r="J506" s="237">
        <f>ROUND(I506*H506,2)</f>
        <v>0</v>
      </c>
      <c r="K506" s="233" t="s">
        <v>148</v>
      </c>
      <c r="L506" s="45"/>
      <c r="M506" s="238" t="s">
        <v>1</v>
      </c>
      <c r="N506" s="239" t="s">
        <v>48</v>
      </c>
      <c r="O506" s="92"/>
      <c r="P506" s="240">
        <f>O506*H506</f>
        <v>0</v>
      </c>
      <c r="Q506" s="240">
        <v>0</v>
      </c>
      <c r="R506" s="240">
        <f>Q506*H506</f>
        <v>0</v>
      </c>
      <c r="S506" s="240">
        <v>0</v>
      </c>
      <c r="T506" s="241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2" t="s">
        <v>983</v>
      </c>
      <c r="AT506" s="242" t="s">
        <v>144</v>
      </c>
      <c r="AU506" s="242" t="s">
        <v>90</v>
      </c>
      <c r="AY506" s="17" t="s">
        <v>141</v>
      </c>
      <c r="BE506" s="243">
        <f>IF(N506="základní",J506,0)</f>
        <v>0</v>
      </c>
      <c r="BF506" s="243">
        <f>IF(N506="snížená",J506,0)</f>
        <v>0</v>
      </c>
      <c r="BG506" s="243">
        <f>IF(N506="zákl. přenesená",J506,0)</f>
        <v>0</v>
      </c>
      <c r="BH506" s="243">
        <f>IF(N506="sníž. přenesená",J506,0)</f>
        <v>0</v>
      </c>
      <c r="BI506" s="243">
        <f>IF(N506="nulová",J506,0)</f>
        <v>0</v>
      </c>
      <c r="BJ506" s="17" t="s">
        <v>88</v>
      </c>
      <c r="BK506" s="243">
        <f>ROUND(I506*H506,2)</f>
        <v>0</v>
      </c>
      <c r="BL506" s="17" t="s">
        <v>983</v>
      </c>
      <c r="BM506" s="242" t="s">
        <v>989</v>
      </c>
    </row>
    <row r="507" s="12" customFormat="1" ht="22.8" customHeight="1">
      <c r="A507" s="12"/>
      <c r="B507" s="215"/>
      <c r="C507" s="216"/>
      <c r="D507" s="217" t="s">
        <v>82</v>
      </c>
      <c r="E507" s="229" t="s">
        <v>990</v>
      </c>
      <c r="F507" s="229" t="s">
        <v>991</v>
      </c>
      <c r="G507" s="216"/>
      <c r="H507" s="216"/>
      <c r="I507" s="219"/>
      <c r="J507" s="230">
        <f>BK507</f>
        <v>0</v>
      </c>
      <c r="K507" s="216"/>
      <c r="L507" s="221"/>
      <c r="M507" s="222"/>
      <c r="N507" s="223"/>
      <c r="O507" s="223"/>
      <c r="P507" s="224">
        <f>P508</f>
        <v>0</v>
      </c>
      <c r="Q507" s="223"/>
      <c r="R507" s="224">
        <f>R508</f>
        <v>0</v>
      </c>
      <c r="S507" s="223"/>
      <c r="T507" s="225">
        <f>T508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26" t="s">
        <v>168</v>
      </c>
      <c r="AT507" s="227" t="s">
        <v>82</v>
      </c>
      <c r="AU507" s="227" t="s">
        <v>88</v>
      </c>
      <c r="AY507" s="226" t="s">
        <v>141</v>
      </c>
      <c r="BK507" s="228">
        <f>BK508</f>
        <v>0</v>
      </c>
    </row>
    <row r="508" s="2" customFormat="1" ht="21.75" customHeight="1">
      <c r="A508" s="39"/>
      <c r="B508" s="40"/>
      <c r="C508" s="231" t="s">
        <v>992</v>
      </c>
      <c r="D508" s="231" t="s">
        <v>144</v>
      </c>
      <c r="E508" s="232" t="s">
        <v>993</v>
      </c>
      <c r="F508" s="233" t="s">
        <v>994</v>
      </c>
      <c r="G508" s="234" t="s">
        <v>982</v>
      </c>
      <c r="H508" s="235">
        <v>1</v>
      </c>
      <c r="I508" s="236"/>
      <c r="J508" s="237">
        <f>ROUND(I508*H508,2)</f>
        <v>0</v>
      </c>
      <c r="K508" s="233" t="s">
        <v>148</v>
      </c>
      <c r="L508" s="45"/>
      <c r="M508" s="288" t="s">
        <v>1</v>
      </c>
      <c r="N508" s="289" t="s">
        <v>48</v>
      </c>
      <c r="O508" s="290"/>
      <c r="P508" s="291">
        <f>O508*H508</f>
        <v>0</v>
      </c>
      <c r="Q508" s="291">
        <v>0</v>
      </c>
      <c r="R508" s="291">
        <f>Q508*H508</f>
        <v>0</v>
      </c>
      <c r="S508" s="291">
        <v>0</v>
      </c>
      <c r="T508" s="292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2" t="s">
        <v>983</v>
      </c>
      <c r="AT508" s="242" t="s">
        <v>144</v>
      </c>
      <c r="AU508" s="242" t="s">
        <v>90</v>
      </c>
      <c r="AY508" s="17" t="s">
        <v>141</v>
      </c>
      <c r="BE508" s="243">
        <f>IF(N508="základní",J508,0)</f>
        <v>0</v>
      </c>
      <c r="BF508" s="243">
        <f>IF(N508="snížená",J508,0)</f>
        <v>0</v>
      </c>
      <c r="BG508" s="243">
        <f>IF(N508="zákl. přenesená",J508,0)</f>
        <v>0</v>
      </c>
      <c r="BH508" s="243">
        <f>IF(N508="sníž. přenesená",J508,0)</f>
        <v>0</v>
      </c>
      <c r="BI508" s="243">
        <f>IF(N508="nulová",J508,0)</f>
        <v>0</v>
      </c>
      <c r="BJ508" s="17" t="s">
        <v>88</v>
      </c>
      <c r="BK508" s="243">
        <f>ROUND(I508*H508,2)</f>
        <v>0</v>
      </c>
      <c r="BL508" s="17" t="s">
        <v>983</v>
      </c>
      <c r="BM508" s="242" t="s">
        <v>995</v>
      </c>
    </row>
    <row r="509" s="2" customFormat="1" ht="6.96" customHeight="1">
      <c r="A509" s="39"/>
      <c r="B509" s="67"/>
      <c r="C509" s="68"/>
      <c r="D509" s="68"/>
      <c r="E509" s="68"/>
      <c r="F509" s="68"/>
      <c r="G509" s="68"/>
      <c r="H509" s="68"/>
      <c r="I509" s="180"/>
      <c r="J509" s="68"/>
      <c r="K509" s="68"/>
      <c r="L509" s="45"/>
      <c r="M509" s="39"/>
      <c r="O509" s="39"/>
      <c r="P509" s="39"/>
      <c r="Q509" s="39"/>
      <c r="R509" s="39"/>
      <c r="S509" s="39"/>
      <c r="T509" s="39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</row>
  </sheetData>
  <sheetProtection sheet="1" autoFilter="0" formatColumns="0" formatRows="0" objects="1" scenarios="1" spinCount="100000" saltValue="09sFB6eKIMt+GDml10YYWpnceAQbNXqH19lhplbvaKYnb03TSnjcoqAxEdd0LEkPSZZO4gWfrG/07ahF81Z2gA==" hashValue="aWQpZT0FiFhIR6k3AwmoPQsAhy7ZFRtjkXx1ydmZG1LD8WVwHIBttO7/xf6X4+JvzQeFcWi7+W9OWcSnUn0QDQ==" algorithmName="SHA-512" password="EA0A"/>
  <autoFilter ref="C139:K508"/>
  <mergeCells count="6">
    <mergeCell ref="E7:H7"/>
    <mergeCell ref="E16:H16"/>
    <mergeCell ref="E25:H25"/>
    <mergeCell ref="E84:H84"/>
    <mergeCell ref="E132:H13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JARDA\user</dc:creator>
  <cp:lastModifiedBy>JARDA\user</cp:lastModifiedBy>
  <dcterms:created xsi:type="dcterms:W3CDTF">2020-03-11T14:50:57Z</dcterms:created>
  <dcterms:modified xsi:type="dcterms:W3CDTF">2020-03-11T14:51:01Z</dcterms:modified>
</cp:coreProperties>
</file>